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35" yWindow="4575" windowWidth="15480" windowHeight="8700"/>
  </bookViews>
  <sheets>
    <sheet name="DS" sheetId="1" r:id="rId1"/>
    <sheet name="DGC" sheetId="2" r:id="rId2"/>
    <sheet name="COVIAL" sheetId="4" r:id="rId3"/>
    <sheet name="DGT" sheetId="5" r:id="rId4"/>
    <sheet name="DGAC" sheetId="9" r:id="rId5"/>
    <sheet name="UCEE" sheetId="15" r:id="rId6"/>
    <sheet name="DGRTN" sheetId="11" r:id="rId7"/>
    <sheet name="UNCOSU" sheetId="7" r:id="rId8"/>
    <sheet name="INSIVUMEH" sheetId="17" r:id="rId9"/>
    <sheet name="DGCT" sheetId="13" r:id="rId10"/>
    <sheet name="SIT" sheetId="16" r:id="rId11"/>
    <sheet name="FONDETEL" sheetId="8" r:id="rId12"/>
    <sheet name="PROVIAL" sheetId="10" r:id="rId13"/>
    <sheet name="UDEVIPO" sheetId="6" r:id="rId14"/>
    <sheet name="FOPAVI" sheetId="12" r:id="rId15"/>
    <sheet name="FSS" sheetId="14" r:id="rId16"/>
    <sheet name="Hoja1" sheetId="18" r:id="rId17"/>
  </sheets>
  <definedNames>
    <definedName name="_xlnm.Print_Area" localSheetId="1">DGC!$A$1:$G$764</definedName>
    <definedName name="_xlnm.Print_Area" localSheetId="0">DS!$A$1:$G$892</definedName>
    <definedName name="_xlnm.Print_Area" localSheetId="14">FOPAVI!$A$1:$G$346</definedName>
    <definedName name="_xlnm.Print_Area" localSheetId="15">FSS!$A$1:$G$248</definedName>
    <definedName name="_xlnm.Print_Area" localSheetId="8">INSIVUMEH!$A$1:$J$671</definedName>
    <definedName name="_xlnm.Print_Titles" localSheetId="2">COVIAL!$1:$6</definedName>
    <definedName name="_xlnm.Print_Titles" localSheetId="4">DGAC!$1:$6</definedName>
    <definedName name="_xlnm.Print_Titles" localSheetId="1">DGC!$1:$5</definedName>
    <definedName name="_xlnm.Print_Titles" localSheetId="9">DGCT!$1:$6</definedName>
    <definedName name="_xlnm.Print_Titles" localSheetId="6">DGRTN!$1:$6</definedName>
    <definedName name="_xlnm.Print_Titles" localSheetId="3">DGT!$1:$5</definedName>
    <definedName name="_xlnm.Print_Titles" localSheetId="0">DS!$1:$5</definedName>
    <definedName name="_xlnm.Print_Titles" localSheetId="11">FONDETEL!$1:$5</definedName>
    <definedName name="_xlnm.Print_Titles" localSheetId="14">FOPAVI!$1:$5</definedName>
    <definedName name="_xlnm.Print_Titles" localSheetId="15">FSS!$1:$5</definedName>
    <definedName name="_xlnm.Print_Titles" localSheetId="8">INSIVUMEH!$1:$5</definedName>
    <definedName name="_xlnm.Print_Titles" localSheetId="12">PROVIAL!$1:$5</definedName>
    <definedName name="_xlnm.Print_Titles" localSheetId="10">SIT!$1:$5</definedName>
    <definedName name="_xlnm.Print_Titles" localSheetId="5">UCEE!$1:$7</definedName>
    <definedName name="_xlnm.Print_Titles" localSheetId="13">UDEVIPO!$1:$5</definedName>
    <definedName name="_xlnm.Print_Titles" localSheetId="7">UNCOSU!$1:$6</definedName>
  </definedNames>
  <calcPr calcId="145621"/>
</workbook>
</file>

<file path=xl/calcChain.xml><?xml version="1.0" encoding="utf-8"?>
<calcChain xmlns="http://schemas.openxmlformats.org/spreadsheetml/2006/main">
  <c r="F891" i="1" l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2" i="1"/>
  <c r="F868" i="1"/>
  <c r="F867" i="1"/>
  <c r="F866" i="1"/>
  <c r="F865" i="1"/>
  <c r="F864" i="1"/>
  <c r="F863" i="1"/>
  <c r="F862" i="1"/>
  <c r="F859" i="1"/>
  <c r="F858" i="1"/>
  <c r="F857" i="1"/>
  <c r="F856" i="1"/>
  <c r="F854" i="1"/>
  <c r="F853" i="1"/>
  <c r="F851" i="1"/>
  <c r="F850" i="1"/>
  <c r="F849" i="1"/>
  <c r="F848" i="1"/>
  <c r="F847" i="1"/>
  <c r="F846" i="1"/>
  <c r="F845" i="1"/>
  <c r="F844" i="1"/>
  <c r="F840" i="1"/>
  <c r="F839" i="1"/>
  <c r="F836" i="1"/>
  <c r="F833" i="1"/>
  <c r="F829" i="1"/>
  <c r="F826" i="1"/>
  <c r="F825" i="1"/>
  <c r="F824" i="1"/>
  <c r="F823" i="1"/>
  <c r="F822" i="1"/>
  <c r="F821" i="1"/>
  <c r="F820" i="1"/>
  <c r="F819" i="1"/>
  <c r="F818" i="1"/>
  <c r="F817" i="1"/>
  <c r="F815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7" i="1"/>
  <c r="F766" i="1"/>
  <c r="F765" i="1"/>
  <c r="F764" i="1"/>
  <c r="F761" i="1"/>
  <c r="F758" i="1"/>
  <c r="F757" i="1"/>
  <c r="F754" i="1"/>
  <c r="F753" i="1"/>
  <c r="F752" i="1"/>
  <c r="F751" i="1"/>
  <c r="F748" i="1"/>
  <c r="F747" i="1"/>
  <c r="F746" i="1"/>
  <c r="F745" i="1"/>
  <c r="F744" i="1"/>
  <c r="F743" i="1"/>
  <c r="F742" i="1"/>
  <c r="F741" i="1"/>
  <c r="F740" i="1"/>
  <c r="F739" i="1"/>
  <c r="F738" i="1"/>
  <c r="F736" i="1"/>
  <c r="F735" i="1"/>
  <c r="F734" i="1"/>
  <c r="F733" i="1"/>
  <c r="F732" i="1"/>
  <c r="F731" i="1"/>
  <c r="F730" i="1"/>
  <c r="F729" i="1"/>
  <c r="F728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7" i="1"/>
  <c r="F696" i="1"/>
  <c r="F695" i="1"/>
  <c r="F694" i="1"/>
  <c r="F692" i="1"/>
  <c r="F691" i="1"/>
  <c r="F689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1" i="1"/>
  <c r="F660" i="1"/>
  <c r="F658" i="1"/>
  <c r="F657" i="1"/>
  <c r="F656" i="1"/>
  <c r="F655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7" i="1"/>
  <c r="F636" i="1"/>
  <c r="F635" i="1"/>
  <c r="F633" i="1"/>
  <c r="F632" i="1"/>
  <c r="F631" i="1"/>
  <c r="F630" i="1"/>
  <c r="F629" i="1"/>
  <c r="F628" i="1"/>
  <c r="F627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0" i="1"/>
  <c r="F559" i="1"/>
  <c r="F557" i="1"/>
  <c r="F556" i="1"/>
  <c r="F555" i="1"/>
  <c r="F554" i="1"/>
  <c r="F553" i="1"/>
  <c r="F551" i="1"/>
  <c r="F549" i="1"/>
  <c r="F548" i="1"/>
  <c r="F547" i="1"/>
  <c r="F546" i="1"/>
  <c r="F545" i="1"/>
  <c r="F544" i="1"/>
  <c r="F543" i="1"/>
  <c r="F542" i="1"/>
  <c r="F541" i="1"/>
  <c r="F540" i="1"/>
  <c r="F538" i="1"/>
  <c r="F537" i="1"/>
  <c r="F536" i="1"/>
  <c r="F532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0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38" i="1"/>
  <c r="F437" i="1"/>
  <c r="F436" i="1"/>
  <c r="F435" i="1"/>
  <c r="F434" i="1"/>
  <c r="F433" i="1"/>
  <c r="F432" i="1"/>
  <c r="F431" i="1"/>
  <c r="F430" i="1"/>
  <c r="F425" i="1"/>
  <c r="F424" i="1"/>
  <c r="F423" i="1"/>
  <c r="F422" i="1"/>
  <c r="F421" i="1"/>
  <c r="F420" i="1"/>
  <c r="F419" i="1"/>
  <c r="F416" i="1"/>
  <c r="F415" i="1"/>
  <c r="F413" i="1"/>
  <c r="F412" i="1"/>
  <c r="F411" i="1"/>
  <c r="F410" i="1"/>
  <c r="F409" i="1"/>
  <c r="F407" i="1"/>
  <c r="F405" i="1"/>
  <c r="F404" i="1"/>
  <c r="F403" i="1"/>
  <c r="F402" i="1"/>
  <c r="F401" i="1"/>
  <c r="F400" i="1"/>
  <c r="F399" i="1"/>
  <c r="F398" i="1"/>
  <c r="F397" i="1"/>
  <c r="F396" i="1"/>
  <c r="D395" i="1"/>
  <c r="F395" i="1" s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2" i="1"/>
  <c r="F371" i="1"/>
  <c r="F370" i="1"/>
  <c r="F369" i="1"/>
  <c r="F368" i="1"/>
  <c r="F367" i="1"/>
  <c r="F365" i="1"/>
  <c r="F364" i="1"/>
  <c r="F362" i="1"/>
  <c r="F361" i="1"/>
  <c r="F360" i="1"/>
  <c r="F358" i="1"/>
  <c r="F357" i="1"/>
  <c r="F355" i="1"/>
  <c r="F354" i="1"/>
  <c r="F352" i="1"/>
  <c r="F351" i="1"/>
  <c r="F350" i="1"/>
  <c r="F349" i="1"/>
  <c r="F346" i="1"/>
  <c r="F345" i="1"/>
  <c r="F344" i="1"/>
  <c r="F343" i="1"/>
  <c r="F342" i="1"/>
  <c r="F341" i="1"/>
  <c r="F336" i="1"/>
  <c r="F335" i="1"/>
  <c r="F334" i="1"/>
  <c r="F333" i="1"/>
  <c r="F331" i="1"/>
  <c r="F330" i="1"/>
  <c r="F329" i="1"/>
  <c r="F328" i="1"/>
  <c r="F326" i="1"/>
  <c r="F325" i="1"/>
  <c r="F324" i="1"/>
  <c r="F323" i="1"/>
  <c r="F322" i="1"/>
  <c r="F321" i="1"/>
  <c r="F320" i="1"/>
  <c r="F319" i="1"/>
  <c r="F318" i="1"/>
  <c r="F317" i="1"/>
  <c r="F316" i="1"/>
  <c r="F314" i="1"/>
  <c r="F312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2" i="1"/>
  <c r="F281" i="1"/>
  <c r="F280" i="1"/>
  <c r="F279" i="1"/>
  <c r="F278" i="1"/>
  <c r="F277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5" i="1"/>
  <c r="F253" i="1"/>
  <c r="F252" i="1"/>
  <c r="F251" i="1"/>
  <c r="F249" i="1"/>
  <c r="F248" i="1"/>
  <c r="F247" i="1"/>
  <c r="F245" i="1"/>
  <c r="F244" i="1"/>
  <c r="F243" i="1"/>
  <c r="F242" i="1"/>
  <c r="F240" i="1"/>
  <c r="F239" i="1"/>
  <c r="F238" i="1"/>
  <c r="F237" i="1"/>
  <c r="F236" i="1"/>
  <c r="F235" i="1"/>
  <c r="F233" i="1"/>
  <c r="F231" i="1"/>
  <c r="F230" i="1"/>
  <c r="F229" i="1"/>
  <c r="F227" i="1"/>
  <c r="F226" i="1"/>
  <c r="F225" i="1"/>
  <c r="F222" i="1"/>
  <c r="F221" i="1"/>
  <c r="F220" i="1"/>
  <c r="F219" i="1"/>
  <c r="F218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6" i="1"/>
  <c r="F185" i="1"/>
  <c r="F184" i="1"/>
  <c r="F183" i="1"/>
  <c r="F182" i="1"/>
  <c r="F181" i="1"/>
  <c r="F180" i="1"/>
  <c r="F179" i="1"/>
  <c r="F178" i="1"/>
  <c r="F176" i="1"/>
  <c r="F175" i="1"/>
  <c r="F174" i="1"/>
  <c r="F173" i="1"/>
  <c r="F172" i="1"/>
  <c r="F171" i="1"/>
  <c r="F169" i="1"/>
  <c r="F168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2" i="1"/>
  <c r="F150" i="1"/>
  <c r="F149" i="1"/>
  <c r="F148" i="1"/>
  <c r="F147" i="1"/>
  <c r="F146" i="1"/>
  <c r="F144" i="1"/>
  <c r="F142" i="1"/>
  <c r="F141" i="1"/>
  <c r="F140" i="1"/>
  <c r="F139" i="1"/>
  <c r="F138" i="1"/>
  <c r="F137" i="1"/>
  <c r="F134" i="1"/>
  <c r="F133" i="1"/>
  <c r="F132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6" i="1"/>
  <c r="F115" i="1"/>
  <c r="F114" i="1"/>
  <c r="F113" i="1"/>
  <c r="F112" i="1"/>
  <c r="F109" i="1"/>
  <c r="F108" i="1"/>
  <c r="F106" i="1"/>
  <c r="F105" i="1"/>
  <c r="F104" i="1"/>
  <c r="F103" i="1"/>
  <c r="F102" i="1"/>
  <c r="F101" i="1"/>
  <c r="F100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D79" i="1"/>
  <c r="F78" i="1"/>
  <c r="D78" i="1"/>
  <c r="F77" i="1"/>
  <c r="D77" i="1"/>
  <c r="F76" i="1"/>
  <c r="D76" i="1"/>
  <c r="F75" i="1"/>
  <c r="D75" i="1"/>
  <c r="F74" i="1"/>
  <c r="D74" i="1"/>
  <c r="F73" i="1"/>
  <c r="F71" i="1"/>
  <c r="F70" i="1"/>
  <c r="F69" i="1"/>
  <c r="F68" i="1"/>
  <c r="F67" i="1"/>
  <c r="F66" i="1"/>
  <c r="F65" i="1"/>
  <c r="F64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6" i="1"/>
  <c r="F44" i="1"/>
  <c r="F42" i="1"/>
  <c r="F41" i="1"/>
  <c r="F40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4" i="1"/>
  <c r="F23" i="1"/>
  <c r="F22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691" i="5" l="1"/>
  <c r="F690" i="5"/>
  <c r="F689" i="5"/>
  <c r="F688" i="5"/>
  <c r="F687" i="5"/>
  <c r="F686" i="5"/>
  <c r="F685" i="5"/>
  <c r="F684" i="5"/>
  <c r="F683" i="5"/>
  <c r="F682" i="5"/>
  <c r="F681" i="5"/>
  <c r="F680" i="5"/>
  <c r="F679" i="5"/>
  <c r="F678" i="5"/>
  <c r="F677" i="5"/>
  <c r="F676" i="5"/>
  <c r="F675" i="5"/>
  <c r="F674" i="5"/>
  <c r="F673" i="5"/>
  <c r="F672" i="5"/>
  <c r="F671" i="5"/>
  <c r="F670" i="5"/>
  <c r="F669" i="5"/>
  <c r="F668" i="5"/>
  <c r="F667" i="5"/>
  <c r="F666" i="5"/>
  <c r="F665" i="5"/>
  <c r="F664" i="5"/>
  <c r="F663" i="5"/>
  <c r="F662" i="5"/>
  <c r="F661" i="5"/>
  <c r="F660" i="5"/>
  <c r="F659" i="5"/>
  <c r="F658" i="5"/>
  <c r="F657" i="5"/>
  <c r="F656" i="5"/>
  <c r="F655" i="5"/>
  <c r="F654" i="5"/>
  <c r="F653" i="5"/>
  <c r="F652" i="5"/>
  <c r="F651" i="5"/>
  <c r="F650" i="5"/>
  <c r="F649" i="5"/>
  <c r="F648" i="5"/>
  <c r="F647" i="5"/>
  <c r="F646" i="5"/>
  <c r="F645" i="5"/>
  <c r="F644" i="5"/>
  <c r="F643" i="5"/>
  <c r="F642" i="5"/>
  <c r="F641" i="5"/>
  <c r="F640" i="5"/>
  <c r="F639" i="5"/>
  <c r="F638" i="5"/>
  <c r="F637" i="5"/>
  <c r="F636" i="5"/>
  <c r="F635" i="5"/>
  <c r="F634" i="5"/>
  <c r="F633" i="5"/>
  <c r="F632" i="5"/>
  <c r="F631" i="5"/>
  <c r="F630" i="5"/>
  <c r="F629" i="5"/>
  <c r="F628" i="5"/>
  <c r="F627" i="5"/>
  <c r="F626" i="5"/>
  <c r="F625" i="5"/>
  <c r="F624" i="5"/>
  <c r="F623" i="5"/>
  <c r="F622" i="5"/>
  <c r="F621" i="5"/>
  <c r="F620" i="5"/>
  <c r="F619" i="5"/>
  <c r="F618" i="5"/>
  <c r="F617" i="5"/>
  <c r="F616" i="5"/>
  <c r="F615" i="5"/>
  <c r="F614" i="5"/>
  <c r="F613" i="5"/>
  <c r="F612" i="5"/>
  <c r="F611" i="5"/>
  <c r="F610" i="5"/>
  <c r="F609" i="5"/>
  <c r="F608" i="5"/>
  <c r="F607" i="5"/>
  <c r="F606" i="5"/>
  <c r="F605" i="5"/>
  <c r="F604" i="5"/>
  <c r="F603" i="5"/>
  <c r="F602" i="5"/>
  <c r="F601" i="5"/>
  <c r="F600" i="5"/>
  <c r="F599" i="5"/>
  <c r="F598" i="5"/>
  <c r="F597" i="5"/>
  <c r="F596" i="5"/>
  <c r="F595" i="5"/>
  <c r="F594" i="5"/>
  <c r="F593" i="5"/>
  <c r="F592" i="5"/>
  <c r="F591" i="5"/>
  <c r="F590" i="5"/>
  <c r="F589" i="5"/>
  <c r="F588" i="5"/>
  <c r="F587" i="5"/>
  <c r="F586" i="5"/>
  <c r="F585" i="5"/>
  <c r="F584" i="5"/>
  <c r="F583" i="5"/>
  <c r="F582" i="5"/>
  <c r="F581" i="5"/>
  <c r="F580" i="5"/>
  <c r="F579" i="5"/>
  <c r="F578" i="5"/>
  <c r="F577" i="5"/>
  <c r="F576" i="5"/>
  <c r="F575" i="5"/>
  <c r="F574" i="5"/>
  <c r="F573" i="5"/>
  <c r="F572" i="5"/>
  <c r="F571" i="5"/>
  <c r="F570" i="5"/>
  <c r="F569" i="5"/>
  <c r="F568" i="5"/>
  <c r="F567" i="5"/>
  <c r="F566" i="5"/>
  <c r="F565" i="5"/>
  <c r="F564" i="5"/>
  <c r="F563" i="5"/>
  <c r="F562" i="5"/>
  <c r="F561" i="5"/>
  <c r="F560" i="5"/>
  <c r="F559" i="5"/>
  <c r="F558" i="5"/>
  <c r="F557" i="5"/>
  <c r="F556" i="5"/>
  <c r="F555" i="5"/>
  <c r="F554" i="5"/>
  <c r="F553" i="5"/>
  <c r="F552" i="5"/>
  <c r="F551" i="5"/>
  <c r="F550" i="5"/>
  <c r="F549" i="5"/>
  <c r="F548" i="5"/>
  <c r="F547" i="5"/>
  <c r="F546" i="5"/>
  <c r="F545" i="5"/>
  <c r="F544" i="5"/>
  <c r="F543" i="5"/>
  <c r="F542" i="5"/>
  <c r="F541" i="5"/>
  <c r="F540" i="5"/>
  <c r="F539" i="5"/>
  <c r="F538" i="5"/>
  <c r="F537" i="5"/>
  <c r="F536" i="5"/>
  <c r="F535" i="5"/>
  <c r="F534" i="5"/>
  <c r="F533" i="5"/>
  <c r="F532" i="5"/>
  <c r="F531" i="5"/>
  <c r="F530" i="5"/>
  <c r="F529" i="5"/>
  <c r="F528" i="5"/>
  <c r="F527" i="5"/>
  <c r="F526" i="5"/>
  <c r="F525" i="5"/>
  <c r="F524" i="5"/>
  <c r="F523" i="5"/>
  <c r="F522" i="5"/>
  <c r="F521" i="5"/>
  <c r="F520" i="5"/>
  <c r="F519" i="5"/>
  <c r="F518" i="5"/>
  <c r="F517" i="5"/>
  <c r="F516" i="5"/>
  <c r="F515" i="5"/>
  <c r="F514" i="5"/>
  <c r="F513" i="5"/>
  <c r="F512" i="5"/>
  <c r="F511" i="5"/>
  <c r="F510" i="5"/>
  <c r="F509" i="5"/>
  <c r="F508" i="5"/>
  <c r="F507" i="5"/>
  <c r="F506" i="5"/>
  <c r="F505" i="5"/>
  <c r="F504" i="5"/>
  <c r="F503" i="5"/>
  <c r="F502" i="5"/>
  <c r="F501" i="5"/>
  <c r="F500" i="5"/>
  <c r="F499" i="5"/>
  <c r="F498" i="5"/>
  <c r="F497" i="5"/>
  <c r="F496" i="5"/>
  <c r="F495" i="5"/>
  <c r="F494" i="5"/>
  <c r="F493" i="5"/>
  <c r="F492" i="5"/>
  <c r="F491" i="5"/>
  <c r="F490" i="5"/>
  <c r="F489" i="5"/>
  <c r="F488" i="5"/>
  <c r="F487" i="5"/>
  <c r="F486" i="5"/>
  <c r="F485" i="5"/>
  <c r="F484" i="5"/>
  <c r="F483" i="5"/>
  <c r="F482" i="5"/>
  <c r="F481" i="5"/>
  <c r="F480" i="5"/>
  <c r="F479" i="5"/>
  <c r="F478" i="5"/>
  <c r="F477" i="5"/>
  <c r="F476" i="5"/>
  <c r="F380" i="5"/>
  <c r="F379" i="5"/>
  <c r="F378" i="5"/>
  <c r="F377" i="5"/>
  <c r="F376" i="5"/>
  <c r="F375" i="5"/>
  <c r="F374" i="5"/>
  <c r="F373" i="5"/>
  <c r="F372" i="5"/>
  <c r="F371" i="5"/>
  <c r="F370" i="5"/>
  <c r="F369" i="5"/>
  <c r="F368" i="5"/>
  <c r="F367" i="5"/>
  <c r="F366" i="5"/>
  <c r="F365" i="5"/>
  <c r="F364" i="5"/>
  <c r="F363" i="5"/>
  <c r="F362" i="5"/>
  <c r="F361" i="5"/>
  <c r="F360" i="5"/>
  <c r="F359" i="5"/>
  <c r="F358" i="5"/>
  <c r="F357" i="5"/>
  <c r="F356" i="5"/>
  <c r="F355" i="5"/>
  <c r="F354" i="5"/>
  <c r="F353" i="5"/>
  <c r="F352" i="5"/>
  <c r="F351" i="5"/>
  <c r="F350" i="5"/>
  <c r="F349" i="5"/>
  <c r="F348" i="5"/>
  <c r="F347" i="5"/>
  <c r="F346" i="5"/>
  <c r="F345" i="5"/>
  <c r="F344" i="5"/>
  <c r="F343" i="5"/>
  <c r="F342" i="5"/>
  <c r="F341" i="5"/>
  <c r="F340" i="5"/>
  <c r="F339" i="5"/>
  <c r="F338" i="5"/>
  <c r="F337" i="5"/>
  <c r="F336" i="5"/>
  <c r="F335" i="5"/>
  <c r="F334" i="5"/>
  <c r="F333" i="5"/>
  <c r="F332" i="5"/>
  <c r="F331" i="5"/>
  <c r="F330" i="5"/>
  <c r="F329" i="5"/>
  <c r="F328" i="5"/>
  <c r="F327" i="5"/>
  <c r="F326" i="5"/>
  <c r="F325" i="5"/>
  <c r="F324" i="5"/>
  <c r="F323" i="5"/>
  <c r="F322" i="5"/>
  <c r="F321" i="5"/>
  <c r="F320" i="5"/>
  <c r="F319" i="5"/>
  <c r="F318" i="5"/>
  <c r="F317" i="5"/>
  <c r="F316" i="5"/>
  <c r="F315" i="5"/>
  <c r="F314" i="5"/>
  <c r="F313" i="5"/>
  <c r="F312" i="5"/>
  <c r="F311" i="5"/>
  <c r="F310" i="5"/>
  <c r="F309" i="5"/>
  <c r="F308" i="5"/>
  <c r="F307" i="5"/>
  <c r="F306" i="5"/>
  <c r="F305" i="5"/>
  <c r="F304" i="5"/>
  <c r="F303" i="5"/>
  <c r="F302" i="5"/>
  <c r="F301" i="5"/>
  <c r="F300" i="5"/>
  <c r="F299" i="5"/>
  <c r="F298" i="5"/>
  <c r="F297" i="5"/>
  <c r="F296" i="5"/>
  <c r="F295" i="5"/>
  <c r="F294" i="5"/>
  <c r="F293" i="5"/>
  <c r="F292" i="5"/>
  <c r="F291" i="5"/>
  <c r="F290" i="5"/>
  <c r="F289" i="5"/>
  <c r="F288" i="5"/>
  <c r="F287" i="5"/>
  <c r="F286" i="5"/>
  <c r="F285" i="5"/>
  <c r="F284" i="5"/>
  <c r="F283" i="5"/>
  <c r="F282" i="5"/>
  <c r="F281" i="5"/>
  <c r="F280" i="5"/>
  <c r="F279" i="5"/>
  <c r="F278" i="5"/>
  <c r="F277" i="5"/>
  <c r="F276" i="5"/>
  <c r="F275" i="5"/>
  <c r="F274" i="5"/>
  <c r="F273" i="5"/>
  <c r="F272" i="5"/>
  <c r="F271" i="5"/>
  <c r="F270" i="5"/>
  <c r="F269" i="5"/>
  <c r="F268" i="5"/>
  <c r="F267" i="5"/>
  <c r="F266" i="5"/>
  <c r="F265" i="5"/>
  <c r="F264" i="5"/>
  <c r="F263" i="5"/>
  <c r="F262" i="5"/>
  <c r="F261" i="5"/>
  <c r="F260" i="5"/>
  <c r="F259" i="5"/>
  <c r="F258" i="5"/>
  <c r="F257" i="5"/>
  <c r="F256" i="5"/>
  <c r="F255" i="5"/>
  <c r="F254" i="5"/>
  <c r="F253" i="5"/>
  <c r="F252" i="5"/>
  <c r="F251" i="5"/>
  <c r="F250" i="5"/>
  <c r="F249" i="5"/>
  <c r="F248" i="5"/>
  <c r="F247" i="5"/>
  <c r="F246" i="5"/>
  <c r="F245" i="5"/>
  <c r="F244" i="5"/>
  <c r="F243" i="5"/>
  <c r="F242" i="5"/>
  <c r="F241" i="5"/>
  <c r="F240" i="5"/>
  <c r="F239" i="5"/>
  <c r="F238" i="5"/>
  <c r="F237" i="5"/>
  <c r="F236" i="5"/>
  <c r="F235" i="5"/>
  <c r="F234" i="5"/>
  <c r="F233" i="5"/>
  <c r="F232" i="5"/>
  <c r="F231" i="5"/>
  <c r="F230" i="5"/>
  <c r="F229" i="5"/>
  <c r="F228" i="5"/>
  <c r="F227" i="5"/>
  <c r="F226" i="5"/>
  <c r="F225" i="5"/>
  <c r="F224" i="5"/>
  <c r="F223" i="5"/>
  <c r="F222" i="5"/>
  <c r="F221" i="5"/>
  <c r="F220" i="5"/>
  <c r="F219" i="5"/>
  <c r="F218" i="5"/>
  <c r="F217" i="5"/>
  <c r="F216" i="5"/>
  <c r="F215" i="5"/>
  <c r="F214" i="5"/>
  <c r="F213" i="5"/>
  <c r="F212" i="5"/>
  <c r="F211" i="5"/>
  <c r="F210" i="5"/>
  <c r="F209" i="5"/>
  <c r="F208" i="5"/>
  <c r="F207" i="5"/>
  <c r="F206" i="5"/>
  <c r="F205" i="5"/>
  <c r="F204" i="5"/>
  <c r="F203" i="5"/>
  <c r="F202" i="5"/>
  <c r="F201" i="5"/>
  <c r="F200" i="5"/>
  <c r="F199" i="5"/>
  <c r="F198" i="5"/>
  <c r="F197" i="5"/>
  <c r="F196" i="5"/>
  <c r="F195" i="5"/>
  <c r="F194" i="5"/>
  <c r="F193" i="5"/>
  <c r="F192" i="5"/>
  <c r="F191" i="5"/>
  <c r="F190" i="5"/>
  <c r="F189" i="5"/>
  <c r="F188" i="5"/>
  <c r="F187" i="5"/>
  <c r="F186" i="5"/>
  <c r="F185" i="5"/>
  <c r="F184" i="5"/>
  <c r="F183" i="5"/>
  <c r="F182" i="5"/>
  <c r="F181" i="5"/>
  <c r="F180" i="5"/>
  <c r="F179" i="5"/>
  <c r="F178" i="5"/>
  <c r="F177" i="5"/>
  <c r="F176" i="5"/>
  <c r="F175" i="5"/>
  <c r="F174" i="5"/>
  <c r="F173" i="5"/>
  <c r="F172" i="5"/>
  <c r="F171" i="5"/>
  <c r="F170" i="5"/>
  <c r="F169" i="5"/>
  <c r="F168" i="5"/>
  <c r="F167" i="5"/>
  <c r="F166" i="5"/>
  <c r="F165" i="5"/>
  <c r="F164" i="5"/>
  <c r="F163" i="5"/>
  <c r="F162" i="5"/>
  <c r="F161" i="5"/>
  <c r="F160" i="5"/>
  <c r="F159" i="5"/>
  <c r="F158" i="5"/>
  <c r="F157" i="5"/>
  <c r="F156" i="5"/>
  <c r="F155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F138" i="5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122" i="5"/>
  <c r="F121" i="5"/>
  <c r="F120" i="5"/>
  <c r="F119" i="5"/>
  <c r="F118" i="5"/>
  <c r="F117" i="5"/>
  <c r="F116" i="5"/>
  <c r="F115" i="5"/>
  <c r="F114" i="5"/>
  <c r="F113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692" i="5" s="1"/>
  <c r="F279" i="12" l="1"/>
  <c r="F494" i="13" l="1"/>
  <c r="F493" i="13"/>
  <c r="F492" i="13"/>
  <c r="F491" i="13"/>
  <c r="F490" i="13"/>
  <c r="F489" i="13"/>
  <c r="F488" i="13"/>
  <c r="F487" i="13"/>
  <c r="F486" i="13"/>
  <c r="F485" i="13"/>
  <c r="F484" i="13"/>
  <c r="F483" i="13"/>
  <c r="F482" i="13"/>
  <c r="F481" i="13"/>
  <c r="F480" i="13"/>
  <c r="F479" i="13"/>
  <c r="F478" i="13"/>
  <c r="F477" i="13"/>
  <c r="F476" i="13"/>
  <c r="F475" i="13"/>
  <c r="F474" i="13"/>
  <c r="F473" i="13"/>
  <c r="F472" i="13"/>
  <c r="F471" i="13"/>
  <c r="F470" i="13"/>
  <c r="F469" i="13"/>
  <c r="F468" i="13"/>
  <c r="F467" i="13"/>
  <c r="F466" i="13"/>
  <c r="F465" i="13"/>
  <c r="F464" i="13"/>
  <c r="F463" i="13"/>
  <c r="F462" i="13"/>
  <c r="F461" i="13"/>
  <c r="F460" i="13"/>
  <c r="F459" i="13"/>
  <c r="F458" i="13"/>
  <c r="F457" i="13"/>
  <c r="F456" i="13"/>
  <c r="F455" i="13"/>
  <c r="F454" i="13"/>
  <c r="F453" i="13"/>
  <c r="F452" i="13"/>
  <c r="F451" i="13"/>
  <c r="F450" i="13"/>
  <c r="F449" i="13"/>
  <c r="F448" i="13"/>
  <c r="F447" i="13"/>
  <c r="F446" i="13"/>
  <c r="F445" i="13"/>
  <c r="F444" i="13"/>
  <c r="F443" i="13"/>
  <c r="F442" i="13"/>
  <c r="F441" i="13"/>
  <c r="F440" i="13"/>
  <c r="F439" i="13"/>
  <c r="F437" i="13"/>
  <c r="F436" i="13"/>
  <c r="F435" i="13"/>
  <c r="F434" i="13"/>
  <c r="F433" i="13"/>
  <c r="F432" i="13"/>
  <c r="F431" i="13"/>
  <c r="F430" i="13"/>
  <c r="F429" i="13"/>
  <c r="F428" i="13"/>
  <c r="F427" i="13"/>
  <c r="F426" i="13"/>
  <c r="F425" i="13"/>
  <c r="F424" i="13"/>
  <c r="F423" i="13"/>
  <c r="F422" i="13"/>
  <c r="F421" i="13"/>
  <c r="F420" i="13"/>
  <c r="F419" i="13"/>
  <c r="F418" i="13"/>
  <c r="F417" i="13"/>
  <c r="F416" i="13"/>
  <c r="F415" i="13"/>
  <c r="F414" i="13"/>
  <c r="F413" i="13"/>
  <c r="F412" i="13"/>
  <c r="F411" i="13"/>
  <c r="F410" i="13"/>
  <c r="F409" i="13"/>
  <c r="F408" i="13"/>
  <c r="F407" i="13"/>
  <c r="F406" i="13"/>
  <c r="F405" i="13"/>
  <c r="F404" i="13"/>
  <c r="F403" i="13"/>
  <c r="F402" i="13"/>
  <c r="F401" i="13"/>
  <c r="F400" i="13"/>
  <c r="F399" i="13"/>
  <c r="F398" i="13"/>
  <c r="F397" i="13"/>
  <c r="F396" i="13"/>
  <c r="F395" i="13"/>
  <c r="F394" i="13"/>
  <c r="F393" i="13"/>
  <c r="F392" i="13"/>
  <c r="F391" i="13"/>
  <c r="F390" i="13"/>
  <c r="F389" i="13"/>
  <c r="F388" i="13"/>
  <c r="F387" i="13"/>
  <c r="F386" i="13"/>
  <c r="F385" i="13"/>
  <c r="F384" i="13"/>
  <c r="F383" i="13"/>
  <c r="F382" i="13"/>
  <c r="F381" i="13"/>
  <c r="F380" i="13"/>
  <c r="F379" i="13"/>
  <c r="F378" i="13"/>
  <c r="F377" i="13"/>
  <c r="F376" i="13"/>
  <c r="F375" i="13"/>
  <c r="F374" i="13"/>
  <c r="F373" i="13"/>
  <c r="F372" i="13"/>
  <c r="F371" i="13"/>
  <c r="F370" i="13"/>
  <c r="F369" i="13"/>
  <c r="F368" i="13"/>
  <c r="F367" i="13"/>
  <c r="F366" i="13"/>
  <c r="F365" i="13"/>
  <c r="F364" i="13"/>
  <c r="F363" i="13"/>
  <c r="F362" i="13"/>
  <c r="F361" i="13"/>
  <c r="F360" i="13"/>
  <c r="F359" i="13"/>
  <c r="F358" i="13"/>
  <c r="F357" i="13"/>
  <c r="F356" i="13"/>
  <c r="F355" i="13"/>
  <c r="F354" i="13"/>
  <c r="F353" i="13"/>
  <c r="F352" i="13"/>
  <c r="F351" i="13"/>
  <c r="F350" i="13"/>
  <c r="F349" i="13"/>
  <c r="F348" i="13"/>
  <c r="F347" i="13"/>
  <c r="F346" i="13"/>
  <c r="F345" i="13"/>
  <c r="F344" i="13"/>
  <c r="F343" i="13"/>
  <c r="F342" i="13"/>
  <c r="F341" i="13"/>
  <c r="F340" i="13"/>
  <c r="F339" i="13"/>
  <c r="F338" i="13"/>
  <c r="F337" i="13"/>
  <c r="F336" i="13"/>
  <c r="F335" i="13"/>
  <c r="F334" i="13"/>
  <c r="F333" i="13"/>
  <c r="F332" i="13"/>
  <c r="F331" i="13"/>
  <c r="F330" i="13"/>
  <c r="F329" i="13"/>
  <c r="F328" i="13"/>
  <c r="F327" i="13"/>
  <c r="F326" i="13"/>
  <c r="F325" i="13"/>
  <c r="F324" i="13"/>
  <c r="F323" i="13"/>
  <c r="F322" i="13"/>
  <c r="F321" i="13"/>
  <c r="F320" i="13"/>
  <c r="F319" i="13"/>
  <c r="F318" i="13"/>
  <c r="F317" i="13"/>
  <c r="F316" i="13"/>
  <c r="F315" i="13"/>
  <c r="F314" i="13"/>
  <c r="F313" i="13"/>
  <c r="F312" i="13"/>
  <c r="F311" i="13"/>
  <c r="F310" i="13"/>
  <c r="F309" i="13"/>
  <c r="F308" i="13"/>
  <c r="F307" i="13"/>
  <c r="F306" i="13"/>
  <c r="F305" i="13"/>
  <c r="F304" i="13"/>
  <c r="F303" i="13"/>
  <c r="F302" i="13"/>
  <c r="F301" i="13"/>
  <c r="F300" i="13"/>
  <c r="F299" i="13"/>
  <c r="F298" i="13"/>
  <c r="F297" i="13"/>
  <c r="F296" i="13"/>
  <c r="F295" i="13"/>
  <c r="F294" i="13"/>
  <c r="F293" i="13"/>
  <c r="F292" i="13"/>
  <c r="F291" i="13"/>
  <c r="F290" i="13"/>
  <c r="F289" i="13"/>
  <c r="F288" i="13"/>
  <c r="F287" i="13"/>
  <c r="F286" i="13"/>
  <c r="F285" i="13"/>
  <c r="F284" i="13"/>
  <c r="F283" i="13"/>
  <c r="F282" i="13"/>
  <c r="F281" i="13"/>
  <c r="F280" i="13"/>
  <c r="F279" i="13"/>
  <c r="F278" i="13"/>
  <c r="F277" i="13"/>
  <c r="F276" i="13"/>
  <c r="F275" i="13"/>
  <c r="F274" i="13"/>
  <c r="F273" i="13"/>
  <c r="F272" i="13"/>
  <c r="F271" i="13"/>
  <c r="F270" i="13"/>
  <c r="F269" i="13"/>
  <c r="F268" i="13"/>
  <c r="F267" i="13"/>
  <c r="F266" i="13"/>
  <c r="F265" i="13"/>
  <c r="F264" i="13"/>
  <c r="F263" i="13"/>
  <c r="F262" i="13"/>
  <c r="F261" i="13"/>
  <c r="F260" i="13"/>
  <c r="F259" i="13"/>
  <c r="F258" i="13"/>
  <c r="F257" i="13"/>
  <c r="F256" i="13"/>
  <c r="F255" i="13"/>
  <c r="F254" i="13"/>
  <c r="F253" i="13"/>
  <c r="F252" i="13"/>
  <c r="F251" i="13"/>
  <c r="F250" i="13"/>
  <c r="F249" i="13"/>
  <c r="F248" i="13"/>
  <c r="F247" i="13"/>
  <c r="F246" i="13"/>
  <c r="F245" i="13"/>
  <c r="F244" i="13"/>
  <c r="F243" i="13"/>
  <c r="F242" i="13"/>
  <c r="F241" i="13"/>
  <c r="F240" i="13"/>
  <c r="F239" i="13"/>
  <c r="F238" i="13"/>
  <c r="F237" i="13"/>
  <c r="F236" i="13"/>
  <c r="F235" i="13"/>
  <c r="F234" i="13"/>
  <c r="F233" i="13"/>
  <c r="F232" i="13"/>
  <c r="F231" i="13"/>
  <c r="F230" i="13"/>
  <c r="F229" i="13"/>
  <c r="F228" i="13"/>
  <c r="F227" i="13"/>
  <c r="F226" i="13"/>
  <c r="F225" i="13"/>
  <c r="F224" i="13"/>
  <c r="F223" i="13"/>
  <c r="F222" i="13"/>
  <c r="F221" i="13"/>
  <c r="F220" i="13"/>
  <c r="F219" i="13"/>
  <c r="F218" i="13"/>
  <c r="F217" i="13"/>
  <c r="F216" i="13"/>
  <c r="F215" i="13"/>
  <c r="F214" i="13"/>
  <c r="F213" i="13"/>
  <c r="F212" i="13"/>
  <c r="F211" i="13"/>
  <c r="F210" i="13"/>
  <c r="F209" i="13"/>
  <c r="F208" i="13"/>
  <c r="F207" i="13"/>
  <c r="F206" i="13"/>
  <c r="F205" i="13"/>
  <c r="F204" i="13"/>
  <c r="F203" i="13"/>
  <c r="F202" i="13"/>
  <c r="F201" i="13"/>
  <c r="F200" i="13"/>
  <c r="F199" i="13"/>
  <c r="F198" i="13"/>
  <c r="F197" i="13"/>
  <c r="F196" i="13"/>
  <c r="F195" i="13"/>
  <c r="F194" i="13"/>
  <c r="F193" i="13"/>
  <c r="F192" i="13"/>
  <c r="F191" i="13"/>
  <c r="F190" i="13"/>
  <c r="F189" i="13"/>
  <c r="F188" i="13"/>
  <c r="F187" i="13"/>
  <c r="F186" i="13"/>
  <c r="F185" i="13"/>
  <c r="F184" i="13"/>
  <c r="F183" i="13"/>
  <c r="F182" i="13"/>
  <c r="F181" i="13"/>
  <c r="F180" i="13"/>
  <c r="F179" i="13"/>
  <c r="F178" i="13"/>
  <c r="F177" i="13"/>
  <c r="F176" i="13"/>
  <c r="F175" i="13"/>
  <c r="F174" i="13"/>
  <c r="F173" i="13"/>
  <c r="F172" i="13"/>
  <c r="F171" i="13"/>
  <c r="F170" i="13"/>
  <c r="F169" i="13"/>
  <c r="F168" i="13"/>
  <c r="F167" i="13"/>
  <c r="F166" i="13"/>
  <c r="F165" i="13"/>
  <c r="F164" i="13"/>
  <c r="F163" i="13"/>
  <c r="F162" i="13"/>
  <c r="F161" i="13"/>
  <c r="F160" i="13"/>
  <c r="F159" i="13"/>
  <c r="F158" i="13"/>
  <c r="F157" i="13"/>
  <c r="F156" i="13"/>
  <c r="F155" i="13"/>
  <c r="F154" i="13"/>
  <c r="F153" i="13"/>
  <c r="F152" i="13"/>
  <c r="F151" i="13"/>
  <c r="F150" i="13"/>
  <c r="F149" i="13"/>
  <c r="F148" i="13"/>
  <c r="F147" i="13"/>
  <c r="F146" i="13"/>
  <c r="F145" i="13"/>
  <c r="F144" i="13"/>
  <c r="F143" i="13"/>
  <c r="F142" i="13"/>
  <c r="F141" i="13"/>
  <c r="F140" i="13"/>
  <c r="F139" i="13"/>
  <c r="F138" i="13"/>
  <c r="F137" i="13"/>
  <c r="F136" i="13"/>
  <c r="F135" i="13"/>
  <c r="F134" i="13"/>
  <c r="F133" i="13"/>
  <c r="F132" i="13"/>
  <c r="F131" i="13"/>
  <c r="F130" i="13"/>
  <c r="F129" i="13"/>
  <c r="F128" i="13"/>
  <c r="F127" i="13"/>
  <c r="F126" i="13"/>
  <c r="F125" i="13"/>
  <c r="F124" i="13"/>
  <c r="F123" i="13"/>
  <c r="F122" i="13"/>
  <c r="F121" i="13"/>
  <c r="F120" i="13"/>
  <c r="F119" i="13"/>
  <c r="F118" i="13"/>
  <c r="F117" i="13"/>
  <c r="F116" i="13"/>
  <c r="F115" i="13"/>
  <c r="F114" i="13"/>
  <c r="F113" i="13"/>
  <c r="F112" i="13"/>
  <c r="F111" i="13"/>
  <c r="F110" i="13"/>
  <c r="F109" i="13"/>
  <c r="F108" i="13"/>
  <c r="F107" i="13"/>
  <c r="F106" i="13"/>
  <c r="F105" i="13"/>
  <c r="F104" i="13"/>
  <c r="F103" i="13"/>
  <c r="F102" i="13"/>
  <c r="F101" i="13"/>
  <c r="F100" i="13"/>
  <c r="F99" i="13"/>
  <c r="F98" i="13"/>
  <c r="F97" i="13"/>
  <c r="F96" i="13"/>
  <c r="F95" i="13"/>
  <c r="F94" i="13"/>
  <c r="F93" i="13"/>
  <c r="F92" i="13"/>
  <c r="F91" i="13"/>
  <c r="F90" i="13"/>
  <c r="F89" i="13"/>
  <c r="F88" i="13"/>
  <c r="F87" i="13"/>
  <c r="F86" i="13"/>
  <c r="F85" i="13"/>
  <c r="F84" i="13"/>
  <c r="F83" i="13"/>
  <c r="F82" i="13"/>
  <c r="F81" i="13"/>
  <c r="F80" i="13"/>
  <c r="F79" i="13"/>
  <c r="F78" i="13"/>
  <c r="F77" i="13"/>
  <c r="F76" i="13"/>
  <c r="F75" i="13"/>
  <c r="F74" i="13"/>
  <c r="F73" i="13"/>
  <c r="F72" i="13"/>
  <c r="F71" i="13"/>
  <c r="F70" i="13"/>
  <c r="F69" i="13"/>
  <c r="F68" i="13"/>
  <c r="F67" i="13"/>
  <c r="F66" i="13"/>
  <c r="F65" i="13"/>
  <c r="F64" i="13"/>
  <c r="F63" i="13"/>
  <c r="F62" i="13"/>
  <c r="F61" i="13"/>
  <c r="F60" i="13"/>
  <c r="F59" i="13"/>
  <c r="F58" i="13"/>
  <c r="F57" i="13"/>
  <c r="F56" i="13"/>
  <c r="F55" i="13"/>
  <c r="F54" i="13"/>
  <c r="F53" i="13"/>
  <c r="F52" i="13"/>
  <c r="F51" i="13"/>
  <c r="F50" i="13"/>
  <c r="F49" i="13"/>
  <c r="F48" i="13"/>
  <c r="F47" i="13"/>
  <c r="F46" i="13"/>
  <c r="F45" i="13"/>
  <c r="F44" i="13"/>
  <c r="F43" i="13"/>
  <c r="F42" i="13"/>
  <c r="F41" i="13"/>
  <c r="F40" i="13"/>
  <c r="F39" i="13"/>
  <c r="F38" i="13"/>
  <c r="F37" i="13"/>
  <c r="F36" i="13"/>
  <c r="F35" i="13"/>
  <c r="F34" i="13"/>
  <c r="F33" i="13"/>
  <c r="F32" i="13"/>
  <c r="F31" i="13"/>
  <c r="F30" i="13"/>
  <c r="F29" i="13"/>
  <c r="F28" i="13"/>
  <c r="F27" i="13"/>
  <c r="F26" i="13"/>
  <c r="F25" i="13"/>
  <c r="F24" i="13"/>
  <c r="F23" i="13"/>
  <c r="F22" i="13"/>
  <c r="F21" i="13"/>
  <c r="F20" i="13"/>
  <c r="F19" i="13"/>
  <c r="F18" i="13"/>
  <c r="F17" i="13"/>
  <c r="F16" i="13"/>
  <c r="F15" i="13"/>
  <c r="F14" i="13"/>
  <c r="F13" i="13"/>
  <c r="F12" i="13"/>
  <c r="F11" i="13"/>
  <c r="F10" i="13"/>
  <c r="F9" i="13"/>
  <c r="F8" i="13"/>
  <c r="F7" i="13"/>
  <c r="F495" i="13" s="1"/>
  <c r="F564" i="4" l="1"/>
  <c r="F563" i="4"/>
  <c r="F562" i="4"/>
  <c r="F561" i="4"/>
  <c r="F556" i="4"/>
  <c r="F555" i="4"/>
  <c r="F554" i="4"/>
  <c r="F553" i="4"/>
  <c r="F552" i="4"/>
  <c r="F551" i="4"/>
  <c r="F550" i="4"/>
  <c r="F549" i="4"/>
  <c r="F548" i="4"/>
  <c r="F547" i="4"/>
  <c r="F546" i="4"/>
  <c r="F545" i="4"/>
  <c r="F544" i="4"/>
  <c r="F543" i="4"/>
  <c r="F542" i="4"/>
  <c r="F541" i="4"/>
  <c r="F540" i="4"/>
  <c r="F539" i="4"/>
  <c r="F538" i="4"/>
  <c r="F537" i="4"/>
  <c r="F536" i="4"/>
  <c r="F535" i="4"/>
  <c r="F534" i="4"/>
  <c r="F533" i="4"/>
  <c r="F532" i="4"/>
  <c r="F531" i="4"/>
  <c r="F530" i="4"/>
  <c r="F529" i="4"/>
  <c r="F528" i="4"/>
  <c r="F527" i="4"/>
  <c r="F526" i="4"/>
  <c r="F525" i="4"/>
  <c r="F524" i="4"/>
  <c r="F523" i="4"/>
  <c r="F522" i="4"/>
  <c r="F521" i="4"/>
  <c r="F520" i="4"/>
  <c r="F519" i="4"/>
  <c r="F518" i="4"/>
  <c r="F517" i="4"/>
  <c r="F516" i="4"/>
  <c r="F515" i="4"/>
  <c r="F514" i="4"/>
  <c r="F513" i="4"/>
  <c r="F512" i="4"/>
  <c r="F511" i="4"/>
  <c r="F510" i="4"/>
  <c r="F509" i="4"/>
  <c r="F508" i="4"/>
  <c r="F507" i="4"/>
  <c r="F506" i="4"/>
  <c r="F505" i="4"/>
  <c r="F504" i="4"/>
  <c r="F503" i="4"/>
  <c r="F502" i="4"/>
  <c r="F501" i="4"/>
  <c r="F500" i="4"/>
  <c r="F499" i="4"/>
  <c r="F498" i="4"/>
  <c r="F497" i="4"/>
  <c r="F496" i="4"/>
  <c r="F495" i="4"/>
  <c r="F494" i="4"/>
  <c r="F493" i="4"/>
  <c r="F492" i="4"/>
  <c r="F491" i="4"/>
  <c r="F490" i="4"/>
  <c r="F489" i="4"/>
  <c r="F488" i="4"/>
  <c r="F487" i="4"/>
  <c r="F486" i="4"/>
  <c r="F485" i="4"/>
  <c r="F484" i="4"/>
  <c r="F483" i="4"/>
  <c r="F482" i="4"/>
  <c r="F481" i="4"/>
  <c r="F480" i="4"/>
  <c r="F479" i="4"/>
  <c r="F478" i="4"/>
  <c r="F477" i="4"/>
  <c r="F476" i="4"/>
  <c r="F475" i="4"/>
  <c r="F474" i="4"/>
  <c r="F473" i="4"/>
  <c r="F472" i="4"/>
  <c r="F471" i="4"/>
  <c r="F470" i="4"/>
  <c r="F469" i="4"/>
  <c r="F468" i="4"/>
  <c r="F467" i="4"/>
  <c r="F466" i="4"/>
  <c r="F465" i="4"/>
  <c r="F464" i="4"/>
  <c r="F463" i="4"/>
  <c r="F462" i="4"/>
  <c r="F461" i="4"/>
  <c r="F460" i="4"/>
  <c r="F459" i="4"/>
  <c r="F458" i="4"/>
  <c r="F457" i="4"/>
  <c r="F456" i="4"/>
  <c r="F455" i="4"/>
  <c r="F454" i="4"/>
  <c r="F453" i="4"/>
  <c r="F452" i="4"/>
  <c r="F451" i="4"/>
  <c r="F450" i="4"/>
  <c r="F449" i="4"/>
  <c r="F448" i="4"/>
  <c r="F447" i="4"/>
  <c r="F446" i="4"/>
  <c r="F445" i="4"/>
  <c r="F444" i="4"/>
  <c r="F443" i="4"/>
  <c r="F442" i="4"/>
  <c r="F441" i="4"/>
  <c r="F440" i="4"/>
  <c r="F439" i="4"/>
  <c r="F438" i="4"/>
  <c r="F437" i="4"/>
  <c r="F436" i="4"/>
  <c r="F435" i="4"/>
  <c r="F434" i="4"/>
  <c r="F433" i="4"/>
  <c r="F432" i="4"/>
  <c r="F431" i="4"/>
  <c r="F430" i="4"/>
  <c r="F429" i="4"/>
  <c r="F428" i="4"/>
  <c r="F427" i="4"/>
  <c r="F426" i="4"/>
  <c r="F425" i="4"/>
  <c r="F424" i="4"/>
  <c r="F423" i="4"/>
  <c r="F422" i="4"/>
  <c r="F421" i="4"/>
  <c r="F420" i="4"/>
  <c r="F419" i="4"/>
  <c r="F418" i="4"/>
  <c r="F417" i="4"/>
  <c r="F416" i="4"/>
  <c r="F415" i="4"/>
  <c r="F414" i="4"/>
  <c r="F413" i="4"/>
  <c r="F412" i="4"/>
  <c r="F411" i="4"/>
  <c r="F410" i="4"/>
  <c r="F409" i="4"/>
  <c r="F408" i="4"/>
  <c r="F407" i="4"/>
  <c r="F406" i="4"/>
  <c r="F405" i="4"/>
  <c r="F404" i="4"/>
  <c r="F403" i="4"/>
  <c r="F402" i="4"/>
  <c r="F401" i="4"/>
  <c r="F400" i="4"/>
  <c r="F399" i="4"/>
  <c r="F398" i="4"/>
  <c r="F397" i="4"/>
  <c r="F396" i="4"/>
  <c r="F395" i="4"/>
  <c r="F394" i="4"/>
  <c r="F393" i="4"/>
  <c r="F392" i="4"/>
  <c r="F391" i="4"/>
  <c r="F390" i="4"/>
  <c r="F389" i="4"/>
  <c r="F388" i="4"/>
  <c r="F387" i="4"/>
  <c r="F386" i="4"/>
  <c r="F385" i="4"/>
  <c r="F384" i="4"/>
  <c r="F383" i="4"/>
  <c r="F382" i="4"/>
  <c r="F381" i="4"/>
  <c r="F380" i="4"/>
  <c r="F379" i="4"/>
  <c r="F378" i="4"/>
  <c r="F377" i="4"/>
  <c r="F376" i="4"/>
  <c r="F375" i="4"/>
  <c r="F374" i="4"/>
  <c r="F373" i="4"/>
  <c r="F372" i="4"/>
  <c r="F371" i="4"/>
  <c r="F370" i="4"/>
  <c r="F369" i="4"/>
  <c r="F368" i="4"/>
  <c r="F367" i="4"/>
  <c r="F366" i="4"/>
  <c r="F365" i="4"/>
  <c r="F364" i="4"/>
  <c r="F363" i="4"/>
  <c r="F362" i="4"/>
  <c r="F361" i="4"/>
  <c r="F360" i="4"/>
  <c r="F359" i="4"/>
  <c r="F358" i="4"/>
  <c r="F357" i="4"/>
  <c r="F356" i="4"/>
  <c r="F355" i="4"/>
  <c r="F354" i="4"/>
  <c r="F353" i="4"/>
  <c r="F352" i="4"/>
  <c r="F351" i="4"/>
  <c r="F350" i="4"/>
  <c r="F349" i="4"/>
  <c r="F348" i="4"/>
  <c r="F347" i="4"/>
  <c r="F346" i="4"/>
  <c r="F345" i="4"/>
  <c r="F344" i="4"/>
  <c r="F343" i="4"/>
  <c r="F342" i="4"/>
  <c r="F341" i="4"/>
  <c r="F340" i="4"/>
  <c r="F339" i="4"/>
  <c r="F338" i="4"/>
  <c r="F337" i="4"/>
  <c r="F336" i="4"/>
  <c r="F335" i="4"/>
  <c r="F334" i="4"/>
  <c r="F333" i="4"/>
  <c r="F332" i="4"/>
  <c r="F331" i="4"/>
  <c r="F330" i="4"/>
  <c r="F329" i="4"/>
  <c r="F328" i="4"/>
  <c r="F327" i="4"/>
  <c r="F326" i="4"/>
  <c r="F325" i="4"/>
  <c r="F324" i="4"/>
  <c r="F323" i="4"/>
  <c r="F322" i="4"/>
  <c r="F321" i="4"/>
  <c r="F320" i="4"/>
  <c r="F319" i="4"/>
  <c r="F318" i="4"/>
  <c r="F317" i="4"/>
  <c r="F316" i="4"/>
  <c r="F315" i="4"/>
  <c r="F314" i="4"/>
  <c r="F313" i="4"/>
  <c r="F312" i="4"/>
  <c r="F311" i="4"/>
  <c r="F310" i="4"/>
  <c r="F309" i="4"/>
  <c r="F308" i="4"/>
  <c r="F307" i="4"/>
  <c r="F306" i="4"/>
  <c r="F305" i="4"/>
  <c r="F304" i="4"/>
  <c r="F303" i="4"/>
  <c r="F302" i="4"/>
  <c r="F301" i="4"/>
  <c r="F300" i="4"/>
  <c r="F299" i="4"/>
  <c r="F298" i="4"/>
  <c r="F297" i="4"/>
  <c r="F296" i="4"/>
  <c r="F295" i="4"/>
  <c r="F294" i="4"/>
  <c r="F293" i="4"/>
  <c r="F292" i="4"/>
  <c r="F291" i="4"/>
  <c r="F290" i="4"/>
  <c r="F289" i="4"/>
  <c r="F288" i="4"/>
  <c r="F287" i="4"/>
  <c r="F286" i="4"/>
  <c r="F285" i="4"/>
  <c r="F284" i="4"/>
  <c r="F283" i="4"/>
  <c r="F282" i="4"/>
  <c r="F281" i="4"/>
  <c r="F280" i="4"/>
  <c r="F279" i="4"/>
  <c r="F278" i="4"/>
  <c r="F277" i="4"/>
  <c r="F276" i="4"/>
  <c r="F275" i="4"/>
  <c r="F274" i="4"/>
  <c r="F273" i="4"/>
  <c r="F272" i="4"/>
  <c r="F271" i="4"/>
  <c r="F270" i="4"/>
  <c r="F269" i="4"/>
  <c r="F268" i="4"/>
  <c r="F267" i="4"/>
  <c r="F266" i="4"/>
  <c r="F265" i="4"/>
  <c r="F264" i="4"/>
  <c r="F263" i="4"/>
  <c r="F262" i="4"/>
  <c r="F261" i="4"/>
  <c r="F260" i="4"/>
  <c r="F259" i="4"/>
  <c r="F258" i="4"/>
  <c r="F257" i="4"/>
  <c r="F256" i="4"/>
  <c r="F255" i="4"/>
  <c r="F254" i="4"/>
  <c r="F253" i="4"/>
  <c r="F252" i="4"/>
  <c r="F251" i="4"/>
  <c r="F250" i="4"/>
  <c r="F249" i="4"/>
  <c r="F248" i="4"/>
  <c r="F247" i="4"/>
  <c r="F246" i="4"/>
  <c r="F245" i="4"/>
  <c r="F244" i="4"/>
  <c r="F243" i="4"/>
  <c r="F242" i="4"/>
  <c r="F241" i="4"/>
  <c r="F240" i="4"/>
  <c r="F239" i="4"/>
  <c r="F238" i="4"/>
  <c r="F237" i="4"/>
  <c r="F236" i="4"/>
  <c r="F235" i="4"/>
  <c r="F234" i="4"/>
  <c r="F233" i="4"/>
  <c r="F232" i="4"/>
  <c r="F231" i="4"/>
  <c r="F230" i="4"/>
  <c r="F229" i="4"/>
  <c r="F228" i="4"/>
  <c r="F227" i="4"/>
  <c r="F226" i="4"/>
  <c r="F225" i="4"/>
  <c r="F224" i="4"/>
  <c r="F223" i="4"/>
  <c r="F222" i="4"/>
  <c r="F221" i="4"/>
  <c r="F220" i="4"/>
  <c r="F219" i="4"/>
  <c r="F218" i="4"/>
  <c r="F217" i="4"/>
  <c r="F216" i="4"/>
  <c r="F215" i="4"/>
  <c r="F214" i="4"/>
  <c r="F213" i="4"/>
  <c r="F212" i="4"/>
  <c r="F211" i="4"/>
  <c r="F210" i="4"/>
  <c r="F209" i="4"/>
  <c r="F208" i="4"/>
  <c r="F207" i="4"/>
  <c r="F206" i="4"/>
  <c r="F205" i="4"/>
  <c r="F204" i="4"/>
  <c r="F203" i="4"/>
  <c r="F202" i="4"/>
  <c r="F201" i="4"/>
  <c r="F200" i="4"/>
  <c r="F199" i="4"/>
  <c r="F198" i="4"/>
  <c r="F197" i="4"/>
  <c r="F196" i="4"/>
  <c r="F195" i="4"/>
  <c r="F194" i="4"/>
  <c r="F193" i="4"/>
  <c r="F192" i="4"/>
  <c r="F191" i="4"/>
  <c r="F190" i="4"/>
  <c r="F189" i="4"/>
  <c r="F188" i="4"/>
  <c r="F187" i="4"/>
  <c r="F186" i="4"/>
  <c r="F185" i="4"/>
  <c r="F184" i="4"/>
  <c r="F183" i="4"/>
  <c r="F182" i="4"/>
  <c r="F181" i="4"/>
  <c r="F180" i="4"/>
  <c r="F179" i="4"/>
  <c r="F178" i="4"/>
  <c r="F177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565" i="4" l="1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F161" i="9"/>
  <c r="F162" i="9"/>
  <c r="F163" i="9"/>
  <c r="F164" i="9"/>
  <c r="F165" i="9"/>
  <c r="F166" i="9"/>
  <c r="F167" i="9"/>
  <c r="F168" i="9"/>
  <c r="F169" i="9"/>
  <c r="F170" i="9"/>
  <c r="F171" i="9"/>
  <c r="F172" i="9"/>
  <c r="F173" i="9"/>
  <c r="F174" i="9"/>
  <c r="F175" i="9"/>
  <c r="F176" i="9"/>
  <c r="F177" i="9"/>
  <c r="F178" i="9"/>
  <c r="F179" i="9"/>
  <c r="F180" i="9"/>
  <c r="F181" i="9"/>
  <c r="F182" i="9"/>
  <c r="F183" i="9"/>
  <c r="F184" i="9"/>
  <c r="F185" i="9"/>
  <c r="F186" i="9"/>
  <c r="F187" i="9"/>
  <c r="F188" i="9"/>
  <c r="F189" i="9"/>
  <c r="F190" i="9"/>
  <c r="F191" i="9"/>
  <c r="F192" i="9"/>
  <c r="F193" i="9"/>
  <c r="F194" i="9"/>
  <c r="F195" i="9"/>
  <c r="F196" i="9"/>
  <c r="F197" i="9"/>
  <c r="F198" i="9"/>
  <c r="F199" i="9"/>
  <c r="F200" i="9"/>
  <c r="F201" i="9"/>
  <c r="F202" i="9"/>
  <c r="F203" i="9"/>
  <c r="F204" i="9"/>
  <c r="F205" i="9"/>
  <c r="F206" i="9"/>
  <c r="F207" i="9"/>
  <c r="F208" i="9"/>
  <c r="F209" i="9"/>
  <c r="F210" i="9"/>
  <c r="F211" i="9"/>
  <c r="F212" i="9"/>
  <c r="F213" i="9"/>
  <c r="F214" i="9"/>
  <c r="F215" i="9"/>
  <c r="F216" i="9"/>
  <c r="F217" i="9"/>
  <c r="F218" i="9"/>
  <c r="F219" i="9"/>
  <c r="F220" i="9"/>
  <c r="F221" i="9"/>
  <c r="F222" i="9"/>
  <c r="F223" i="9"/>
  <c r="F224" i="9"/>
  <c r="F225" i="9"/>
  <c r="F226" i="9"/>
  <c r="F227" i="9"/>
  <c r="F228" i="9"/>
  <c r="F229" i="9"/>
  <c r="F230" i="9"/>
  <c r="F231" i="9"/>
  <c r="F232" i="9"/>
  <c r="F233" i="9"/>
  <c r="F234" i="9"/>
  <c r="F235" i="9"/>
  <c r="F236" i="9"/>
  <c r="F237" i="9"/>
  <c r="F238" i="9"/>
  <c r="F239" i="9"/>
  <c r="F240" i="9"/>
  <c r="F241" i="9"/>
  <c r="F242" i="9"/>
  <c r="F243" i="9"/>
  <c r="F244" i="9"/>
  <c r="F245" i="9"/>
  <c r="F246" i="9"/>
  <c r="F247" i="9"/>
  <c r="F248" i="9"/>
  <c r="F249" i="9"/>
  <c r="F250" i="9"/>
  <c r="F251" i="9"/>
  <c r="F252" i="9"/>
  <c r="F253" i="9"/>
  <c r="F254" i="9"/>
  <c r="F255" i="9"/>
  <c r="F256" i="9"/>
  <c r="F257" i="9"/>
  <c r="F258" i="9"/>
  <c r="F259" i="9"/>
  <c r="F260" i="9"/>
  <c r="F261" i="9"/>
  <c r="F262" i="9"/>
  <c r="F263" i="9"/>
  <c r="F264" i="9"/>
  <c r="F265" i="9"/>
  <c r="F266" i="9"/>
  <c r="F267" i="9"/>
  <c r="F268" i="9"/>
  <c r="F269" i="9"/>
  <c r="F270" i="9"/>
  <c r="F271" i="9"/>
  <c r="F272" i="9"/>
  <c r="F273" i="9"/>
  <c r="F274" i="9"/>
  <c r="F275" i="9"/>
  <c r="F276" i="9"/>
  <c r="F277" i="9"/>
  <c r="F278" i="9"/>
  <c r="F279" i="9"/>
  <c r="F280" i="9"/>
  <c r="F281" i="9"/>
  <c r="F282" i="9"/>
  <c r="F283" i="9"/>
  <c r="F284" i="9"/>
  <c r="F285" i="9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343" i="9"/>
  <c r="F344" i="9"/>
  <c r="F345" i="9"/>
  <c r="F346" i="9"/>
  <c r="F347" i="9"/>
  <c r="F348" i="9"/>
  <c r="F349" i="9"/>
  <c r="F350" i="9"/>
  <c r="F351" i="9"/>
  <c r="F352" i="9"/>
  <c r="F353" i="9"/>
  <c r="F354" i="9"/>
  <c r="F355" i="9"/>
  <c r="F356" i="9"/>
  <c r="F357" i="9"/>
  <c r="F358" i="9"/>
  <c r="F359" i="9"/>
  <c r="F360" i="9"/>
  <c r="F361" i="9"/>
  <c r="F362" i="9"/>
  <c r="F363" i="9"/>
  <c r="F364" i="9"/>
  <c r="F365" i="9"/>
  <c r="F366" i="9"/>
  <c r="F367" i="9"/>
  <c r="F368" i="9"/>
  <c r="F369" i="9"/>
  <c r="F370" i="9"/>
  <c r="F371" i="9"/>
  <c r="F372" i="9"/>
  <c r="F373" i="9"/>
  <c r="F374" i="9"/>
  <c r="F375" i="9"/>
  <c r="F376" i="9"/>
  <c r="F377" i="9"/>
  <c r="F378" i="9"/>
  <c r="F379" i="9"/>
  <c r="F380" i="9"/>
  <c r="F381" i="9"/>
  <c r="F382" i="9"/>
  <c r="F383" i="9"/>
  <c r="F384" i="9"/>
  <c r="F385" i="9"/>
  <c r="F386" i="9"/>
  <c r="F387" i="9"/>
  <c r="F388" i="9"/>
  <c r="F389" i="9"/>
  <c r="F390" i="9"/>
  <c r="F391" i="9"/>
  <c r="F392" i="9"/>
  <c r="F393" i="9"/>
  <c r="F394" i="9"/>
  <c r="F395" i="9"/>
  <c r="F396" i="9"/>
  <c r="F397" i="9"/>
  <c r="F398" i="9"/>
  <c r="F399" i="9"/>
  <c r="F400" i="9"/>
  <c r="F401" i="9"/>
  <c r="F402" i="9"/>
  <c r="F403" i="9"/>
  <c r="F404" i="9"/>
  <c r="F405" i="9"/>
  <c r="F406" i="9"/>
  <c r="F407" i="9"/>
  <c r="F408" i="9"/>
  <c r="F409" i="9"/>
  <c r="F410" i="9"/>
  <c r="F411" i="9"/>
  <c r="F412" i="9"/>
  <c r="F413" i="9"/>
  <c r="F414" i="9"/>
  <c r="F415" i="9"/>
  <c r="F416" i="9"/>
  <c r="F417" i="9"/>
  <c r="F418" i="9"/>
  <c r="F419" i="9"/>
  <c r="F420" i="9"/>
  <c r="F421" i="9"/>
  <c r="F422" i="9"/>
  <c r="F423" i="9"/>
  <c r="F424" i="9"/>
  <c r="F425" i="9"/>
  <c r="F426" i="9"/>
  <c r="F427" i="9"/>
  <c r="F428" i="9"/>
  <c r="F429" i="9"/>
  <c r="F430" i="9"/>
  <c r="F431" i="9"/>
  <c r="F432" i="9"/>
  <c r="F433" i="9"/>
  <c r="F434" i="9"/>
  <c r="F435" i="9"/>
  <c r="F436" i="9"/>
  <c r="F437" i="9"/>
  <c r="F438" i="9"/>
  <c r="F439" i="9"/>
  <c r="F440" i="9"/>
  <c r="F441" i="9"/>
  <c r="F442" i="9"/>
  <c r="F443" i="9"/>
  <c r="F444" i="9"/>
  <c r="F445" i="9"/>
  <c r="F446" i="9"/>
  <c r="F447" i="9"/>
  <c r="F448" i="9"/>
  <c r="F449" i="9"/>
  <c r="F450" i="9"/>
  <c r="F451" i="9"/>
  <c r="F452" i="9"/>
  <c r="F453" i="9"/>
  <c r="F454" i="9"/>
  <c r="F455" i="9"/>
  <c r="F456" i="9"/>
  <c r="F457" i="9"/>
  <c r="F458" i="9"/>
  <c r="F459" i="9"/>
  <c r="F460" i="9"/>
  <c r="F461" i="9"/>
  <c r="F462" i="9"/>
  <c r="F463" i="9"/>
  <c r="F464" i="9"/>
  <c r="F465" i="9"/>
  <c r="F466" i="9"/>
  <c r="F467" i="9"/>
  <c r="F468" i="9"/>
  <c r="F469" i="9"/>
  <c r="F470" i="9"/>
  <c r="F471" i="9"/>
  <c r="F472" i="9"/>
  <c r="F473" i="9"/>
  <c r="F474" i="9"/>
  <c r="F475" i="9"/>
  <c r="F476" i="9"/>
  <c r="F477" i="9"/>
  <c r="F478" i="9"/>
  <c r="F479" i="9"/>
  <c r="F480" i="9"/>
  <c r="F481" i="9"/>
  <c r="F482" i="9"/>
  <c r="F483" i="9"/>
  <c r="F484" i="9"/>
  <c r="F485" i="9"/>
  <c r="F486" i="9"/>
  <c r="F487" i="9"/>
  <c r="F488" i="9"/>
  <c r="F489" i="9"/>
  <c r="F490" i="9"/>
  <c r="F491" i="9"/>
  <c r="F492" i="9"/>
  <c r="F493" i="9"/>
  <c r="F494" i="9"/>
  <c r="F495" i="9"/>
  <c r="F496" i="9"/>
  <c r="F497" i="9"/>
  <c r="F498" i="9"/>
  <c r="F499" i="9"/>
  <c r="F500" i="9"/>
  <c r="F501" i="9"/>
  <c r="F502" i="9"/>
  <c r="F503" i="9"/>
  <c r="F504" i="9"/>
  <c r="F505" i="9"/>
  <c r="F506" i="9"/>
  <c r="F507" i="9"/>
  <c r="F508" i="9"/>
  <c r="F509" i="9"/>
  <c r="F510" i="9"/>
  <c r="F511" i="9"/>
  <c r="F512" i="9"/>
  <c r="F513" i="9"/>
  <c r="F514" i="9"/>
  <c r="F515" i="9"/>
  <c r="F516" i="9"/>
  <c r="F517" i="9"/>
  <c r="F518" i="9"/>
  <c r="F519" i="9"/>
  <c r="F520" i="9"/>
  <c r="F521" i="9"/>
  <c r="F522" i="9"/>
  <c r="F523" i="9"/>
  <c r="F524" i="9"/>
  <c r="F525" i="9"/>
  <c r="F526" i="9"/>
  <c r="F527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1" i="9"/>
  <c r="F542" i="9"/>
  <c r="F543" i="9"/>
  <c r="F544" i="9"/>
  <c r="F545" i="9"/>
  <c r="F546" i="9"/>
  <c r="F547" i="9"/>
  <c r="F548" i="9"/>
  <c r="F549" i="9"/>
  <c r="F550" i="9"/>
  <c r="F551" i="9"/>
  <c r="F552" i="9"/>
  <c r="F553" i="9"/>
  <c r="F554" i="9"/>
  <c r="F555" i="9"/>
  <c r="F556" i="9"/>
  <c r="F557" i="9"/>
  <c r="F558" i="9"/>
  <c r="F559" i="9"/>
  <c r="F560" i="9"/>
  <c r="F561" i="9"/>
  <c r="F562" i="9"/>
  <c r="F563" i="9"/>
  <c r="F564" i="9"/>
  <c r="F565" i="9"/>
  <c r="F566" i="9"/>
  <c r="F567" i="9"/>
  <c r="F568" i="9"/>
  <c r="F569" i="9"/>
  <c r="F570" i="9"/>
  <c r="F571" i="9"/>
  <c r="F572" i="9"/>
  <c r="F573" i="9"/>
  <c r="F574" i="9"/>
  <c r="F575" i="9"/>
  <c r="F576" i="9"/>
  <c r="F577" i="9"/>
  <c r="F578" i="9"/>
  <c r="F579" i="9"/>
  <c r="F580" i="9"/>
  <c r="F581" i="9"/>
  <c r="F582" i="9"/>
  <c r="F583" i="9"/>
  <c r="F584" i="9"/>
  <c r="F585" i="9"/>
  <c r="F586" i="9"/>
  <c r="F587" i="9"/>
  <c r="F588" i="9"/>
  <c r="F589" i="9"/>
  <c r="F590" i="9"/>
  <c r="F591" i="9"/>
  <c r="F592" i="9"/>
  <c r="F593" i="9"/>
  <c r="F594" i="9"/>
  <c r="F595" i="9"/>
  <c r="F596" i="9"/>
  <c r="F597" i="9"/>
  <c r="F598" i="9"/>
  <c r="F599" i="9"/>
  <c r="F600" i="9"/>
  <c r="F601" i="9"/>
  <c r="F602" i="9"/>
  <c r="F603" i="9"/>
  <c r="F604" i="9"/>
  <c r="F605" i="9"/>
  <c r="F606" i="9"/>
  <c r="F607" i="9"/>
  <c r="F608" i="9"/>
  <c r="F609" i="9"/>
  <c r="F610" i="9"/>
  <c r="F611" i="9"/>
  <c r="F612" i="9"/>
  <c r="F613" i="9"/>
  <c r="F614" i="9"/>
  <c r="F615" i="9"/>
  <c r="F616" i="9"/>
  <c r="F617" i="9"/>
  <c r="F618" i="9"/>
  <c r="F619" i="9"/>
  <c r="F620" i="9"/>
  <c r="F621" i="9"/>
  <c r="F622" i="9"/>
  <c r="F623" i="9"/>
  <c r="F624" i="9"/>
  <c r="F625" i="9"/>
  <c r="F626" i="9"/>
  <c r="F627" i="9"/>
  <c r="F628" i="9"/>
  <c r="F629" i="9"/>
  <c r="F630" i="9"/>
  <c r="F631" i="9"/>
  <c r="F632" i="9"/>
  <c r="F633" i="9"/>
  <c r="F634" i="9"/>
  <c r="F635" i="9"/>
  <c r="F636" i="9"/>
  <c r="F637" i="9"/>
  <c r="F638" i="9"/>
  <c r="F639" i="9"/>
  <c r="F640" i="9"/>
  <c r="F641" i="9"/>
  <c r="F642" i="9"/>
  <c r="F643" i="9"/>
  <c r="F644" i="9"/>
  <c r="F645" i="9"/>
  <c r="F646" i="9"/>
  <c r="F647" i="9"/>
  <c r="F648" i="9"/>
  <c r="F649" i="9"/>
  <c r="F650" i="9"/>
  <c r="F651" i="9"/>
  <c r="F652" i="9"/>
  <c r="F653" i="9"/>
  <c r="F654" i="9"/>
  <c r="F655" i="9"/>
  <c r="F656" i="9"/>
  <c r="F657" i="9"/>
  <c r="F658" i="9"/>
  <c r="F659" i="9"/>
  <c r="F660" i="9"/>
  <c r="F661" i="9"/>
  <c r="F662" i="9"/>
  <c r="F663" i="9"/>
  <c r="F664" i="9"/>
  <c r="F665" i="9"/>
  <c r="F666" i="9"/>
  <c r="F667" i="9"/>
  <c r="F668" i="9"/>
  <c r="F669" i="9"/>
  <c r="F670" i="9"/>
  <c r="F671" i="9"/>
  <c r="F672" i="9"/>
  <c r="F673" i="9"/>
  <c r="F674" i="9"/>
  <c r="F675" i="9"/>
  <c r="F676" i="9"/>
  <c r="F677" i="9"/>
  <c r="F678" i="9"/>
  <c r="F679" i="9"/>
  <c r="F680" i="9"/>
  <c r="F681" i="9"/>
  <c r="F682" i="9"/>
  <c r="F683" i="9"/>
  <c r="F684" i="9"/>
  <c r="F685" i="9"/>
  <c r="F686" i="9"/>
  <c r="F687" i="9"/>
  <c r="F688" i="9"/>
  <c r="F689" i="9"/>
  <c r="F690" i="9"/>
  <c r="F691" i="9"/>
  <c r="F692" i="9"/>
  <c r="F693" i="9"/>
  <c r="F694" i="9"/>
  <c r="F695" i="9"/>
  <c r="F696" i="9"/>
  <c r="F697" i="9"/>
  <c r="F698" i="9"/>
  <c r="F699" i="9"/>
  <c r="F700" i="9"/>
  <c r="F701" i="9"/>
  <c r="F702" i="9"/>
  <c r="F703" i="9"/>
  <c r="F704" i="9"/>
  <c r="F705" i="9"/>
  <c r="F706" i="9"/>
  <c r="F707" i="9"/>
  <c r="F708" i="9"/>
  <c r="F709" i="9"/>
  <c r="F710" i="9"/>
  <c r="F711" i="9"/>
  <c r="F712" i="9"/>
  <c r="F713" i="9"/>
  <c r="F714" i="9"/>
  <c r="F715" i="9"/>
  <c r="F716" i="9"/>
  <c r="F717" i="9"/>
  <c r="F718" i="9"/>
  <c r="F719" i="9"/>
  <c r="F720" i="9"/>
  <c r="F721" i="9"/>
  <c r="F722" i="9"/>
  <c r="F723" i="9"/>
  <c r="F724" i="9"/>
  <c r="F725" i="9"/>
  <c r="F726" i="9"/>
  <c r="F727" i="9"/>
  <c r="F728" i="9"/>
  <c r="F729" i="9"/>
  <c r="F730" i="9"/>
  <c r="F731" i="9"/>
  <c r="F732" i="9"/>
  <c r="F733" i="9"/>
  <c r="F734" i="9"/>
  <c r="F735" i="9"/>
  <c r="F736" i="9"/>
  <c r="F737" i="9"/>
  <c r="F738" i="9"/>
  <c r="F739" i="9"/>
  <c r="F740" i="9"/>
  <c r="F741" i="9"/>
  <c r="F742" i="9"/>
  <c r="F743" i="9"/>
  <c r="F744" i="9"/>
  <c r="F745" i="9"/>
  <c r="F746" i="9"/>
  <c r="F747" i="9"/>
  <c r="F748" i="9"/>
  <c r="F749" i="9"/>
  <c r="F750" i="9"/>
  <c r="F751" i="9"/>
  <c r="F752" i="9"/>
  <c r="F753" i="9"/>
  <c r="F754" i="9"/>
  <c r="F755" i="9"/>
  <c r="F756" i="9"/>
  <c r="F757" i="9"/>
  <c r="F758" i="9"/>
  <c r="F759" i="9"/>
  <c r="F760" i="9"/>
  <c r="F761" i="9"/>
  <c r="F762" i="9"/>
  <c r="F763" i="9"/>
  <c r="F764" i="9"/>
  <c r="F765" i="9"/>
  <c r="F766" i="9"/>
  <c r="F767" i="9"/>
  <c r="F768" i="9"/>
  <c r="F769" i="9"/>
  <c r="F770" i="9"/>
  <c r="F771" i="9"/>
  <c r="F772" i="9"/>
  <c r="F773" i="9"/>
  <c r="F774" i="9"/>
  <c r="F775" i="9"/>
  <c r="F776" i="9"/>
  <c r="F777" i="9"/>
  <c r="F778" i="9"/>
  <c r="F779" i="9"/>
  <c r="F780" i="9"/>
  <c r="F781" i="9"/>
  <c r="F782" i="9"/>
  <c r="F783" i="9"/>
  <c r="F784" i="9"/>
  <c r="F785" i="9"/>
  <c r="F786" i="9"/>
  <c r="F787" i="9"/>
  <c r="F788" i="9"/>
  <c r="F789" i="9"/>
  <c r="F790" i="9"/>
  <c r="F791" i="9"/>
  <c r="F792" i="9"/>
  <c r="F793" i="9"/>
  <c r="F794" i="9"/>
  <c r="F795" i="9"/>
  <c r="F796" i="9"/>
  <c r="F797" i="9"/>
  <c r="F798" i="9"/>
  <c r="F799" i="9"/>
  <c r="F800" i="9"/>
  <c r="F801" i="9"/>
  <c r="F802" i="9"/>
  <c r="F803" i="9"/>
  <c r="F804" i="9"/>
  <c r="F805" i="9"/>
  <c r="F806" i="9"/>
  <c r="F807" i="9"/>
  <c r="F808" i="9"/>
  <c r="F809" i="9"/>
  <c r="F810" i="9"/>
  <c r="F811" i="9"/>
  <c r="F812" i="9"/>
  <c r="F813" i="9"/>
  <c r="F814" i="9"/>
  <c r="F815" i="9"/>
  <c r="F816" i="9"/>
  <c r="F817" i="9"/>
  <c r="F818" i="9"/>
  <c r="F819" i="9"/>
  <c r="F820" i="9"/>
  <c r="F821" i="9"/>
  <c r="F822" i="9"/>
  <c r="F823" i="9"/>
  <c r="F824" i="9"/>
  <c r="F825" i="9"/>
  <c r="F826" i="9"/>
  <c r="F827" i="9"/>
  <c r="F828" i="9"/>
  <c r="F829" i="9"/>
  <c r="F830" i="9"/>
  <c r="F831" i="9"/>
  <c r="F832" i="9"/>
  <c r="F833" i="9"/>
  <c r="F834" i="9"/>
  <c r="F835" i="9"/>
  <c r="F836" i="9"/>
  <c r="F837" i="9"/>
  <c r="F838" i="9"/>
  <c r="F839" i="9"/>
  <c r="F840" i="9"/>
  <c r="F841" i="9"/>
  <c r="F842" i="9"/>
  <c r="F843" i="9"/>
  <c r="F844" i="9"/>
  <c r="F845" i="9"/>
  <c r="F846" i="9"/>
  <c r="F847" i="9"/>
  <c r="F848" i="9"/>
  <c r="F849" i="9"/>
  <c r="F850" i="9"/>
  <c r="F851" i="9"/>
  <c r="F852" i="9"/>
  <c r="F853" i="9"/>
  <c r="F854" i="9"/>
  <c r="F855" i="9"/>
  <c r="F856" i="9"/>
  <c r="F857" i="9"/>
  <c r="F858" i="9"/>
  <c r="F859" i="9"/>
  <c r="F860" i="9"/>
  <c r="F861" i="9"/>
  <c r="F862" i="9"/>
  <c r="F863" i="9"/>
  <c r="F864" i="9"/>
  <c r="F865" i="9"/>
  <c r="F866" i="9"/>
  <c r="F867" i="9"/>
  <c r="F868" i="9"/>
  <c r="F869" i="9"/>
  <c r="F870" i="9"/>
  <c r="F871" i="9"/>
  <c r="F872" i="9"/>
  <c r="F873" i="9"/>
  <c r="F874" i="9"/>
  <c r="F875" i="9"/>
  <c r="F876" i="9"/>
  <c r="F877" i="9"/>
  <c r="F878" i="9"/>
  <c r="F879" i="9"/>
  <c r="F880" i="9"/>
  <c r="F881" i="9"/>
  <c r="F882" i="9"/>
  <c r="F883" i="9"/>
  <c r="F884" i="9"/>
  <c r="F885" i="9"/>
  <c r="F886" i="9"/>
  <c r="F887" i="9"/>
  <c r="F888" i="9"/>
  <c r="F889" i="9"/>
  <c r="F890" i="9"/>
  <c r="F891" i="9"/>
  <c r="F892" i="9"/>
  <c r="F893" i="9"/>
  <c r="F894" i="9"/>
  <c r="F895" i="9"/>
  <c r="F896" i="9"/>
  <c r="F897" i="9"/>
  <c r="F898" i="9"/>
  <c r="F899" i="9"/>
  <c r="F900" i="9"/>
  <c r="F901" i="9"/>
  <c r="F902" i="9"/>
  <c r="F903" i="9"/>
  <c r="F904" i="9"/>
  <c r="F905" i="9"/>
  <c r="F906" i="9"/>
  <c r="F907" i="9"/>
  <c r="F908" i="9"/>
  <c r="F909" i="9"/>
  <c r="F910" i="9"/>
  <c r="F911" i="9"/>
  <c r="F912" i="9"/>
  <c r="F913" i="9"/>
  <c r="F914" i="9"/>
  <c r="F915" i="9"/>
  <c r="F916" i="9"/>
  <c r="F917" i="9"/>
  <c r="F918" i="9"/>
  <c r="F919" i="9"/>
  <c r="F920" i="9"/>
  <c r="F921" i="9"/>
  <c r="F922" i="9"/>
  <c r="F923" i="9"/>
  <c r="F924" i="9"/>
  <c r="F925" i="9"/>
  <c r="F926" i="9"/>
  <c r="F927" i="9"/>
  <c r="F928" i="9"/>
  <c r="F929" i="9"/>
  <c r="F930" i="9"/>
  <c r="F931" i="9"/>
  <c r="F932" i="9"/>
  <c r="F933" i="9"/>
  <c r="F934" i="9"/>
  <c r="F935" i="9"/>
  <c r="F936" i="9"/>
  <c r="F937" i="9"/>
  <c r="F938" i="9"/>
  <c r="F939" i="9"/>
  <c r="F940" i="9"/>
  <c r="F941" i="9"/>
  <c r="F942" i="9"/>
  <c r="F943" i="9"/>
  <c r="F944" i="9"/>
  <c r="F945" i="9"/>
  <c r="F946" i="9"/>
  <c r="F947" i="9"/>
  <c r="F948" i="9"/>
  <c r="F949" i="9"/>
  <c r="F950" i="9"/>
  <c r="F951" i="9"/>
  <c r="F952" i="9"/>
  <c r="F953" i="9"/>
  <c r="F954" i="9"/>
  <c r="F955" i="9"/>
  <c r="F956" i="9"/>
  <c r="F957" i="9"/>
  <c r="F958" i="9"/>
  <c r="F959" i="9"/>
  <c r="F960" i="9"/>
  <c r="F961" i="9"/>
  <c r="F962" i="9"/>
  <c r="F963" i="9"/>
  <c r="F964" i="9"/>
  <c r="F965" i="9"/>
  <c r="F966" i="9"/>
  <c r="F967" i="9"/>
  <c r="F968" i="9"/>
  <c r="F969" i="9"/>
  <c r="F970" i="9"/>
  <c r="F971" i="9"/>
  <c r="F972" i="9"/>
  <c r="F973" i="9"/>
  <c r="F974" i="9"/>
  <c r="F975" i="9"/>
  <c r="F976" i="9"/>
  <c r="F977" i="9"/>
  <c r="F978" i="9"/>
  <c r="F979" i="9"/>
  <c r="F980" i="9"/>
  <c r="F981" i="9"/>
  <c r="F982" i="9"/>
  <c r="F983" i="9"/>
  <c r="F984" i="9"/>
  <c r="F985" i="9"/>
  <c r="F986" i="9"/>
  <c r="F987" i="9"/>
  <c r="F988" i="9"/>
  <c r="F989" i="9"/>
  <c r="F990" i="9"/>
  <c r="F991" i="9"/>
  <c r="F992" i="9"/>
  <c r="F993" i="9"/>
  <c r="F994" i="9"/>
  <c r="F995" i="9"/>
  <c r="F996" i="9"/>
  <c r="F997" i="9"/>
  <c r="F998" i="9"/>
  <c r="F999" i="9"/>
  <c r="F1000" i="9"/>
  <c r="F1001" i="9"/>
  <c r="F1002" i="9"/>
  <c r="F1003" i="9"/>
  <c r="F1004" i="9"/>
  <c r="F1005" i="9"/>
  <c r="F1006" i="9"/>
  <c r="F1007" i="9"/>
  <c r="F1008" i="9"/>
  <c r="F1009" i="9"/>
  <c r="F1010" i="9"/>
  <c r="F1011" i="9"/>
  <c r="F1012" i="9"/>
  <c r="F1013" i="9"/>
  <c r="F1014" i="9"/>
  <c r="F1015" i="9"/>
  <c r="F1016" i="9"/>
  <c r="F1017" i="9"/>
  <c r="F1018" i="9"/>
  <c r="F1019" i="9"/>
  <c r="F1020" i="9"/>
  <c r="F1021" i="9"/>
  <c r="F1022" i="9"/>
  <c r="F1023" i="9"/>
  <c r="F1024" i="9"/>
  <c r="F1025" i="9"/>
  <c r="F1026" i="9"/>
  <c r="F1027" i="9"/>
  <c r="F1028" i="9"/>
  <c r="F1029" i="9"/>
  <c r="F1030" i="9"/>
  <c r="F1031" i="9"/>
  <c r="F1032" i="9"/>
  <c r="F1033" i="9"/>
  <c r="F1034" i="9"/>
  <c r="F1035" i="9"/>
  <c r="F1036" i="9"/>
  <c r="F1037" i="9"/>
  <c r="F1038" i="9"/>
  <c r="F1039" i="9"/>
  <c r="F1040" i="9"/>
  <c r="F1041" i="9"/>
  <c r="F1042" i="9"/>
  <c r="F1043" i="9"/>
  <c r="F1044" i="9"/>
  <c r="F1045" i="9"/>
  <c r="F1046" i="9"/>
  <c r="F1047" i="9"/>
  <c r="F1048" i="9"/>
  <c r="F1049" i="9"/>
  <c r="F1050" i="9"/>
  <c r="F1051" i="9"/>
  <c r="F1052" i="9"/>
  <c r="F1053" i="9"/>
  <c r="F1054" i="9"/>
  <c r="F1055" i="9"/>
  <c r="F1056" i="9"/>
  <c r="F1057" i="9"/>
  <c r="F1058" i="9"/>
  <c r="F1059" i="9"/>
  <c r="F1060" i="9"/>
  <c r="F1061" i="9"/>
  <c r="F1062" i="9"/>
  <c r="F1063" i="9"/>
  <c r="F1064" i="9"/>
  <c r="F1065" i="9"/>
  <c r="F1066" i="9"/>
  <c r="F1067" i="9"/>
  <c r="F1068" i="9"/>
  <c r="F1069" i="9"/>
  <c r="F1070" i="9"/>
  <c r="F1071" i="9"/>
  <c r="F1072" i="9"/>
  <c r="F1073" i="9"/>
  <c r="F1074" i="9"/>
  <c r="F1076" i="9"/>
  <c r="F1077" i="9"/>
  <c r="F1078" i="9"/>
  <c r="F1079" i="9"/>
  <c r="F1080" i="9"/>
  <c r="F1081" i="9"/>
  <c r="F1082" i="9"/>
  <c r="F1083" i="9"/>
  <c r="F1084" i="9"/>
  <c r="F1085" i="9"/>
  <c r="F1086" i="9"/>
  <c r="F1087" i="9"/>
  <c r="F1088" i="9"/>
  <c r="F1089" i="9"/>
  <c r="F1090" i="9"/>
  <c r="F1091" i="9"/>
  <c r="F1092" i="9"/>
  <c r="F1093" i="9"/>
  <c r="F1094" i="9"/>
  <c r="F1095" i="9"/>
  <c r="F1096" i="9"/>
  <c r="F1097" i="9"/>
  <c r="F1098" i="9"/>
  <c r="F1099" i="9"/>
  <c r="F1100" i="9"/>
  <c r="F1101" i="9"/>
  <c r="F1102" i="9"/>
  <c r="F1103" i="9"/>
  <c r="F1104" i="9"/>
  <c r="F1105" i="9"/>
  <c r="F1106" i="9"/>
  <c r="F1107" i="9"/>
  <c r="F1108" i="9"/>
  <c r="F1109" i="9"/>
  <c r="F1110" i="9"/>
  <c r="F1111" i="9"/>
  <c r="F1112" i="9"/>
  <c r="F1113" i="9"/>
  <c r="F1114" i="9"/>
  <c r="F1115" i="9"/>
  <c r="F1116" i="9"/>
  <c r="F1117" i="9"/>
  <c r="F1118" i="9"/>
  <c r="F1119" i="9"/>
  <c r="F1120" i="9"/>
  <c r="F1121" i="9"/>
  <c r="F1122" i="9"/>
  <c r="F1123" i="9"/>
  <c r="F1124" i="9"/>
  <c r="F1125" i="9"/>
  <c r="F1126" i="9"/>
  <c r="F1127" i="9"/>
  <c r="F1128" i="9"/>
  <c r="F1129" i="9"/>
  <c r="F1130" i="9"/>
  <c r="F1131" i="9"/>
  <c r="F1132" i="9"/>
  <c r="F1133" i="9"/>
  <c r="F1134" i="9"/>
  <c r="F1135" i="9"/>
  <c r="F1136" i="9"/>
  <c r="F1137" i="9"/>
  <c r="F1138" i="9"/>
  <c r="F1139" i="9"/>
  <c r="F1140" i="9"/>
  <c r="F1141" i="9"/>
  <c r="F1142" i="9"/>
  <c r="F1143" i="9"/>
  <c r="F1144" i="9"/>
  <c r="F1145" i="9"/>
  <c r="F1146" i="9"/>
  <c r="F1147" i="9"/>
  <c r="F1148" i="9"/>
  <c r="F1149" i="9"/>
  <c r="F1150" i="9"/>
  <c r="F1151" i="9"/>
  <c r="F1152" i="9"/>
  <c r="F1153" i="9"/>
  <c r="F1154" i="9"/>
  <c r="F1155" i="9"/>
  <c r="F1156" i="9"/>
  <c r="F1157" i="9"/>
  <c r="F1158" i="9"/>
  <c r="F1159" i="9"/>
  <c r="F1160" i="9"/>
  <c r="F1161" i="9"/>
  <c r="F1162" i="9"/>
  <c r="F1163" i="9"/>
  <c r="F1164" i="9"/>
  <c r="F1165" i="9"/>
  <c r="F1166" i="9"/>
  <c r="F1167" i="9"/>
  <c r="F1168" i="9"/>
  <c r="F1169" i="9"/>
  <c r="F1170" i="9"/>
  <c r="F1171" i="9"/>
  <c r="F1172" i="9"/>
  <c r="F1173" i="9"/>
  <c r="F1174" i="9"/>
  <c r="F1175" i="9"/>
  <c r="F1176" i="9"/>
  <c r="F1177" i="9"/>
  <c r="F1178" i="9"/>
  <c r="F1179" i="9"/>
  <c r="F1180" i="9"/>
  <c r="F1181" i="9"/>
  <c r="F1182" i="9"/>
  <c r="F1183" i="9"/>
  <c r="F1184" i="9"/>
  <c r="F1185" i="9"/>
  <c r="F1186" i="9"/>
  <c r="F1187" i="9"/>
  <c r="F1188" i="9"/>
  <c r="F1189" i="9"/>
  <c r="F1190" i="9"/>
  <c r="F1191" i="9"/>
  <c r="F1192" i="9"/>
  <c r="F1193" i="9"/>
  <c r="F1194" i="9"/>
  <c r="F1195" i="9"/>
  <c r="F1196" i="9"/>
  <c r="F1197" i="9"/>
  <c r="F1198" i="9"/>
  <c r="F1199" i="9"/>
  <c r="F1200" i="9"/>
  <c r="F1201" i="9"/>
  <c r="F1202" i="9"/>
  <c r="F1203" i="9"/>
  <c r="F1204" i="9"/>
  <c r="F1205" i="9"/>
  <c r="F1206" i="9"/>
  <c r="F1207" i="9"/>
  <c r="F1208" i="9"/>
  <c r="F1209" i="9"/>
  <c r="F1210" i="9"/>
  <c r="F1211" i="9"/>
  <c r="F1212" i="9"/>
  <c r="F1213" i="9"/>
  <c r="F1214" i="9"/>
  <c r="F1215" i="9"/>
  <c r="F1216" i="9"/>
  <c r="F1217" i="9"/>
  <c r="F1218" i="9"/>
  <c r="F1219" i="9"/>
  <c r="F1220" i="9"/>
  <c r="F1221" i="9"/>
  <c r="F1222" i="9"/>
  <c r="F1223" i="9"/>
  <c r="F1224" i="9"/>
  <c r="F1225" i="9"/>
  <c r="F1226" i="9"/>
  <c r="F1227" i="9"/>
  <c r="F1228" i="9"/>
  <c r="F1229" i="9"/>
  <c r="F1230" i="9"/>
  <c r="F1231" i="9"/>
  <c r="F1232" i="9"/>
  <c r="F1233" i="9"/>
  <c r="F1234" i="9"/>
  <c r="F1235" i="9"/>
  <c r="F1236" i="9"/>
  <c r="F1237" i="9"/>
  <c r="F1238" i="9"/>
  <c r="F1239" i="9"/>
  <c r="F1240" i="9"/>
  <c r="F1241" i="9"/>
  <c r="F1242" i="9"/>
  <c r="F1243" i="9"/>
  <c r="F1244" i="9"/>
  <c r="F1245" i="9"/>
  <c r="F1246" i="9"/>
  <c r="F1247" i="9"/>
  <c r="F1248" i="9"/>
  <c r="F1249" i="9"/>
  <c r="F1250" i="9"/>
  <c r="F1251" i="9"/>
  <c r="F1252" i="9"/>
  <c r="F1253" i="9"/>
  <c r="F1254" i="9"/>
  <c r="F1255" i="9"/>
  <c r="F1256" i="9"/>
  <c r="F1257" i="9"/>
  <c r="F1258" i="9"/>
  <c r="F1259" i="9"/>
  <c r="F1260" i="9"/>
  <c r="F1261" i="9"/>
  <c r="F1262" i="9"/>
  <c r="F1263" i="9"/>
  <c r="F1264" i="9"/>
  <c r="F1265" i="9"/>
  <c r="F1266" i="9"/>
  <c r="F1267" i="9"/>
  <c r="F1268" i="9"/>
  <c r="F1269" i="9"/>
  <c r="F1270" i="9"/>
  <c r="F1271" i="9"/>
  <c r="F1272" i="9"/>
  <c r="F1273" i="9"/>
  <c r="F1274" i="9"/>
  <c r="F1275" i="9"/>
  <c r="F1276" i="9"/>
  <c r="F1277" i="9"/>
  <c r="F1278" i="9"/>
  <c r="F1279" i="9"/>
  <c r="F1280" i="9"/>
  <c r="F1281" i="9"/>
  <c r="F1282" i="9"/>
  <c r="F1283" i="9"/>
  <c r="F1284" i="9"/>
  <c r="F1285" i="9"/>
  <c r="F1286" i="9"/>
  <c r="F1287" i="9"/>
  <c r="F1288" i="9"/>
  <c r="F1289" i="9"/>
  <c r="F1290" i="9"/>
  <c r="F1291" i="9"/>
  <c r="F1292" i="9"/>
  <c r="F1293" i="9"/>
  <c r="F1294" i="9"/>
  <c r="F1295" i="9"/>
  <c r="F1296" i="9"/>
  <c r="F1297" i="9"/>
  <c r="F1298" i="9"/>
  <c r="F1299" i="9"/>
  <c r="F1300" i="9"/>
  <c r="F1301" i="9"/>
  <c r="F1302" i="9"/>
  <c r="F1303" i="9"/>
  <c r="F1304" i="9"/>
  <c r="F1305" i="9"/>
  <c r="F1306" i="9"/>
  <c r="F1307" i="9"/>
  <c r="F1308" i="9"/>
  <c r="F1309" i="9"/>
  <c r="F1310" i="9"/>
  <c r="F1311" i="9"/>
  <c r="F1312" i="9"/>
  <c r="F1313" i="9"/>
  <c r="F1314" i="9"/>
  <c r="F1315" i="9"/>
  <c r="F1316" i="9"/>
  <c r="F1317" i="9"/>
  <c r="F1318" i="9"/>
  <c r="F1319" i="9"/>
  <c r="F1320" i="9"/>
  <c r="F1321" i="9"/>
  <c r="F1322" i="9"/>
  <c r="F1323" i="9"/>
  <c r="F1324" i="9"/>
  <c r="F1325" i="9"/>
  <c r="F1326" i="9"/>
  <c r="F1327" i="9"/>
  <c r="F1328" i="9"/>
  <c r="F1329" i="9"/>
  <c r="F254" i="16"/>
  <c r="F253" i="16"/>
  <c r="F252" i="16"/>
  <c r="F251" i="16"/>
  <c r="F250" i="16"/>
  <c r="F249" i="16"/>
  <c r="F248" i="16"/>
  <c r="F247" i="16"/>
  <c r="F246" i="16"/>
  <c r="F245" i="16"/>
  <c r="F244" i="16"/>
  <c r="F243" i="16"/>
  <c r="F242" i="16"/>
  <c r="F241" i="16"/>
  <c r="F240" i="16"/>
  <c r="F239" i="16"/>
  <c r="F238" i="16"/>
  <c r="F237" i="16"/>
  <c r="F236" i="16"/>
  <c r="F235" i="16"/>
  <c r="F234" i="16"/>
  <c r="F233" i="16"/>
  <c r="F232" i="16"/>
  <c r="F231" i="16"/>
  <c r="F230" i="16"/>
  <c r="F229" i="16"/>
  <c r="F228" i="16"/>
  <c r="F227" i="16"/>
  <c r="F226" i="16"/>
  <c r="F225" i="16"/>
  <c r="F224" i="16"/>
  <c r="F223" i="16"/>
  <c r="F222" i="16"/>
  <c r="F221" i="16"/>
  <c r="F220" i="16"/>
  <c r="F219" i="16"/>
  <c r="F218" i="16"/>
  <c r="F217" i="16"/>
  <c r="F216" i="16"/>
  <c r="F215" i="16"/>
  <c r="F214" i="16"/>
  <c r="F213" i="16"/>
  <c r="F212" i="16"/>
  <c r="F211" i="16"/>
  <c r="F210" i="16"/>
  <c r="F209" i="16"/>
  <c r="F208" i="16"/>
  <c r="F207" i="16"/>
  <c r="F206" i="16"/>
  <c r="F205" i="16"/>
  <c r="F204" i="16"/>
  <c r="F203" i="16"/>
  <c r="F202" i="16"/>
  <c r="F201" i="16"/>
  <c r="F200" i="16"/>
  <c r="F199" i="16"/>
  <c r="F198" i="16"/>
  <c r="F197" i="16"/>
  <c r="F196" i="16"/>
  <c r="F195" i="16"/>
  <c r="F194" i="16"/>
  <c r="F193" i="16"/>
  <c r="F192" i="16"/>
  <c r="F191" i="16"/>
  <c r="F190" i="16"/>
  <c r="F189" i="16"/>
  <c r="F188" i="16"/>
  <c r="F187" i="16"/>
  <c r="F186" i="16"/>
  <c r="F185" i="16"/>
  <c r="F184" i="16"/>
  <c r="F183" i="16"/>
  <c r="F182" i="16"/>
  <c r="F181" i="16"/>
  <c r="F180" i="16"/>
  <c r="F179" i="16"/>
  <c r="F178" i="16"/>
  <c r="F177" i="16"/>
  <c r="F176" i="16"/>
  <c r="F175" i="16"/>
  <c r="F174" i="16"/>
  <c r="F173" i="16"/>
  <c r="F172" i="16"/>
  <c r="F171" i="16"/>
  <c r="F170" i="16"/>
  <c r="F169" i="16"/>
  <c r="F168" i="16"/>
  <c r="F167" i="16"/>
  <c r="F166" i="16"/>
  <c r="F165" i="16"/>
  <c r="F164" i="16"/>
  <c r="F163" i="16"/>
  <c r="F162" i="16"/>
  <c r="F161" i="16"/>
  <c r="F160" i="16"/>
  <c r="F159" i="16"/>
  <c r="F158" i="16"/>
  <c r="F157" i="16"/>
  <c r="F156" i="16"/>
  <c r="F155" i="16"/>
  <c r="F154" i="16"/>
  <c r="F153" i="16"/>
  <c r="F152" i="16"/>
  <c r="F151" i="16"/>
  <c r="F150" i="16"/>
  <c r="F149" i="16"/>
  <c r="F148" i="16"/>
  <c r="F147" i="16"/>
  <c r="F146" i="16"/>
  <c r="F145" i="16"/>
  <c r="F144" i="16"/>
  <c r="F143" i="16"/>
  <c r="F142" i="16"/>
  <c r="F141" i="16"/>
  <c r="F140" i="16"/>
  <c r="F139" i="16"/>
  <c r="F138" i="16"/>
  <c r="F137" i="16"/>
  <c r="F136" i="16"/>
  <c r="F135" i="16"/>
  <c r="F134" i="16"/>
  <c r="F133" i="16"/>
  <c r="F132" i="16"/>
  <c r="F131" i="16"/>
  <c r="F130" i="16"/>
  <c r="F129" i="16"/>
  <c r="F128" i="16"/>
  <c r="F127" i="16"/>
  <c r="F126" i="16"/>
  <c r="F125" i="16"/>
  <c r="F124" i="16"/>
  <c r="F123" i="16"/>
  <c r="F122" i="16"/>
  <c r="F121" i="16"/>
  <c r="F120" i="16"/>
  <c r="F119" i="16"/>
  <c r="F118" i="16"/>
  <c r="F117" i="16"/>
  <c r="F116" i="16"/>
  <c r="F115" i="16"/>
  <c r="F114" i="16"/>
  <c r="F113" i="16"/>
  <c r="F112" i="16"/>
  <c r="F111" i="16"/>
  <c r="F110" i="16"/>
  <c r="D109" i="16"/>
  <c r="F109" i="16"/>
  <c r="F108" i="16"/>
  <c r="F107" i="16"/>
  <c r="F106" i="16"/>
  <c r="F105" i="16"/>
  <c r="F104" i="16"/>
  <c r="F103" i="16"/>
  <c r="F102" i="16"/>
  <c r="F101" i="16"/>
  <c r="F100" i="16"/>
  <c r="F99" i="16"/>
  <c r="F98" i="16"/>
  <c r="F97" i="16"/>
  <c r="F96" i="16"/>
  <c r="F95" i="16"/>
  <c r="F94" i="16"/>
  <c r="F93" i="16"/>
  <c r="F92" i="16"/>
  <c r="F91" i="16"/>
  <c r="F90" i="16"/>
  <c r="F89" i="16"/>
  <c r="F88" i="16"/>
  <c r="F87" i="16"/>
  <c r="F86" i="16"/>
  <c r="F85" i="16"/>
  <c r="F84" i="16"/>
  <c r="F83" i="16"/>
  <c r="F82" i="16"/>
  <c r="F81" i="16"/>
  <c r="F80" i="16"/>
  <c r="F79" i="16"/>
  <c r="F78" i="16"/>
  <c r="F77" i="16"/>
  <c r="F76" i="16"/>
  <c r="F75" i="16"/>
  <c r="F74" i="16"/>
  <c r="F73" i="16"/>
  <c r="F72" i="16"/>
  <c r="F71" i="16"/>
  <c r="F70" i="16"/>
  <c r="F69" i="16"/>
  <c r="F68" i="16"/>
  <c r="F67" i="16"/>
  <c r="F66" i="16"/>
  <c r="F65" i="16"/>
  <c r="F64" i="16"/>
  <c r="F63" i="16"/>
  <c r="F62" i="16"/>
  <c r="F61" i="16"/>
  <c r="F60" i="16"/>
  <c r="F59" i="16"/>
  <c r="F58" i="16"/>
  <c r="F57" i="16"/>
  <c r="F56" i="16"/>
  <c r="F55" i="16"/>
  <c r="F54" i="16"/>
  <c r="F53" i="16"/>
  <c r="F52" i="16"/>
  <c r="F51" i="16"/>
  <c r="F50" i="16"/>
  <c r="F49" i="16"/>
  <c r="F48" i="16"/>
  <c r="F47" i="16"/>
  <c r="F46" i="16"/>
  <c r="F45" i="16"/>
  <c r="F44" i="16"/>
  <c r="F43" i="16"/>
  <c r="F42" i="16"/>
  <c r="F41" i="16"/>
  <c r="F40" i="16"/>
  <c r="F39" i="16"/>
  <c r="F38" i="16"/>
  <c r="F37" i="16"/>
  <c r="F36" i="16"/>
  <c r="F35" i="16"/>
  <c r="F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F18" i="16"/>
  <c r="F17" i="16"/>
  <c r="F16" i="16"/>
  <c r="F15" i="16"/>
  <c r="F14" i="16"/>
  <c r="F13" i="16"/>
  <c r="F12" i="16"/>
  <c r="F11" i="16"/>
  <c r="F10" i="16"/>
  <c r="F9" i="16"/>
  <c r="F8" i="16"/>
  <c r="F7" i="16"/>
  <c r="F6" i="16"/>
  <c r="F255" i="16"/>
  <c r="F213" i="10"/>
  <c r="F394" i="11"/>
  <c r="F393" i="11"/>
  <c r="F392" i="11"/>
  <c r="F391" i="11"/>
  <c r="F390" i="11"/>
  <c r="F389" i="11"/>
  <c r="F388" i="11"/>
  <c r="F387" i="11"/>
  <c r="F386" i="11"/>
  <c r="F385" i="11"/>
  <c r="F384" i="11"/>
  <c r="F383" i="11"/>
  <c r="F382" i="11"/>
  <c r="F381" i="11"/>
  <c r="F380" i="11"/>
  <c r="F379" i="11"/>
  <c r="F378" i="11"/>
  <c r="F377" i="11"/>
  <c r="F376" i="11"/>
  <c r="F375" i="11"/>
  <c r="F374" i="11"/>
  <c r="F373" i="11"/>
  <c r="F372" i="11"/>
  <c r="F371" i="11"/>
  <c r="F370" i="11"/>
  <c r="F369" i="11"/>
  <c r="F368" i="11"/>
  <c r="F367" i="11"/>
  <c r="F366" i="11"/>
  <c r="F365" i="11"/>
  <c r="F364" i="11"/>
  <c r="F363" i="11"/>
  <c r="F362" i="11"/>
  <c r="F361" i="11"/>
  <c r="F360" i="11"/>
  <c r="F359" i="11"/>
  <c r="F358" i="11"/>
  <c r="F357" i="11"/>
  <c r="F356" i="11"/>
  <c r="F355" i="11"/>
  <c r="F354" i="11"/>
  <c r="F353" i="11"/>
  <c r="F352" i="11"/>
  <c r="F351" i="11"/>
  <c r="F350" i="11"/>
  <c r="F349" i="11"/>
  <c r="F348" i="11"/>
  <c r="F347" i="11"/>
  <c r="F346" i="11"/>
  <c r="F345" i="11"/>
  <c r="F344" i="11"/>
  <c r="F343" i="11"/>
  <c r="F342" i="11"/>
  <c r="F341" i="11"/>
  <c r="F340" i="11"/>
  <c r="F339" i="11"/>
  <c r="F338" i="11"/>
  <c r="F337" i="11"/>
  <c r="F336" i="11"/>
  <c r="F335" i="11"/>
  <c r="F334" i="11"/>
  <c r="F333" i="11"/>
  <c r="F332" i="11"/>
  <c r="F331" i="11"/>
  <c r="F330" i="11"/>
  <c r="F329" i="11"/>
  <c r="F328" i="11"/>
  <c r="F327" i="11"/>
  <c r="F326" i="11"/>
  <c r="F325" i="11"/>
  <c r="F324" i="11"/>
  <c r="F323" i="11"/>
  <c r="F322" i="11"/>
  <c r="F321" i="11"/>
  <c r="F320" i="11"/>
  <c r="F319" i="11"/>
  <c r="F318" i="11"/>
  <c r="F317" i="11"/>
  <c r="F316" i="11"/>
  <c r="F315" i="11"/>
  <c r="F314" i="11"/>
  <c r="F313" i="11"/>
  <c r="F312" i="11"/>
  <c r="F311" i="11"/>
  <c r="F310" i="11"/>
  <c r="F309" i="11"/>
  <c r="F308" i="11"/>
  <c r="F307" i="11"/>
  <c r="F306" i="11"/>
  <c r="F305" i="11"/>
  <c r="F304" i="11"/>
  <c r="F303" i="11"/>
  <c r="F302" i="11"/>
  <c r="F301" i="11"/>
  <c r="F300" i="11"/>
  <c r="F299" i="11"/>
  <c r="F298" i="11"/>
  <c r="F297" i="11"/>
  <c r="F296" i="11"/>
  <c r="F295" i="11"/>
  <c r="F294" i="11"/>
  <c r="F293" i="11"/>
  <c r="F292" i="11"/>
  <c r="F291" i="11"/>
  <c r="F290" i="11"/>
  <c r="F289" i="11"/>
  <c r="F288" i="11"/>
  <c r="F287" i="11"/>
  <c r="F286" i="11"/>
  <c r="F285" i="11"/>
  <c r="F284" i="11"/>
  <c r="F283" i="11"/>
  <c r="F282" i="11"/>
  <c r="F281" i="11"/>
  <c r="F280" i="11"/>
  <c r="F279" i="11"/>
  <c r="F278" i="11"/>
  <c r="F277" i="11"/>
  <c r="F276" i="11"/>
  <c r="F275" i="11"/>
  <c r="F274" i="11"/>
  <c r="F273" i="11"/>
  <c r="F272" i="11"/>
  <c r="F271" i="11"/>
  <c r="F270" i="11"/>
  <c r="F269" i="11"/>
  <c r="F268" i="11"/>
  <c r="F267" i="11"/>
  <c r="F266" i="11"/>
  <c r="F265" i="11"/>
  <c r="F264" i="11"/>
  <c r="F263" i="11"/>
  <c r="F262" i="11"/>
  <c r="F261" i="11"/>
  <c r="F260" i="11"/>
  <c r="F259" i="11"/>
  <c r="F258" i="11"/>
  <c r="F257" i="11"/>
  <c r="F256" i="11"/>
  <c r="F255" i="11"/>
  <c r="F254" i="11"/>
  <c r="F253" i="11"/>
  <c r="F252" i="11"/>
  <c r="F251" i="11"/>
  <c r="F250" i="11"/>
  <c r="F249" i="11"/>
  <c r="F248" i="11"/>
  <c r="F247" i="11"/>
  <c r="F246" i="11"/>
  <c r="F245" i="11"/>
  <c r="F244" i="11"/>
  <c r="F243" i="11"/>
  <c r="F242" i="11"/>
  <c r="F241" i="11"/>
  <c r="F240" i="11"/>
  <c r="F239" i="11"/>
  <c r="F238" i="11"/>
  <c r="F237" i="11"/>
  <c r="F236" i="11"/>
  <c r="F235" i="11"/>
  <c r="F234" i="11"/>
  <c r="F233" i="11"/>
  <c r="F232" i="11"/>
  <c r="F231" i="11"/>
  <c r="F230" i="11"/>
  <c r="F229" i="11"/>
  <c r="F228" i="11"/>
  <c r="F227" i="11"/>
  <c r="F226" i="11"/>
  <c r="F225" i="11"/>
  <c r="F224" i="11"/>
  <c r="F223" i="11"/>
  <c r="F222" i="11"/>
  <c r="F221" i="11"/>
  <c r="F220" i="11"/>
  <c r="F219" i="11"/>
  <c r="F218" i="11"/>
  <c r="F217" i="11"/>
  <c r="F216" i="11"/>
  <c r="F215" i="11"/>
  <c r="F214" i="11"/>
  <c r="F213" i="11"/>
  <c r="F212" i="11"/>
  <c r="F211" i="11"/>
  <c r="F210" i="11"/>
  <c r="F209" i="11"/>
  <c r="F208" i="11"/>
  <c r="F207" i="11"/>
  <c r="F206" i="11"/>
  <c r="F205" i="11"/>
  <c r="F204" i="11"/>
  <c r="F203" i="11"/>
  <c r="F202" i="11"/>
  <c r="F201" i="11"/>
  <c r="F200" i="11"/>
  <c r="F199" i="11"/>
  <c r="F198" i="11"/>
  <c r="F197" i="11"/>
  <c r="F196" i="11"/>
  <c r="F195" i="11"/>
  <c r="F194" i="11"/>
  <c r="F193" i="11"/>
  <c r="F192" i="11"/>
  <c r="F191" i="11"/>
  <c r="F190" i="11"/>
  <c r="F189" i="11"/>
  <c r="F188" i="11"/>
  <c r="F187" i="11"/>
  <c r="F186" i="11"/>
  <c r="F185" i="11"/>
  <c r="F184" i="11"/>
  <c r="F183" i="11"/>
  <c r="F182" i="11"/>
  <c r="F181" i="11"/>
  <c r="F180" i="11"/>
  <c r="F179" i="11"/>
  <c r="F178" i="11"/>
  <c r="F177" i="11"/>
  <c r="F176" i="11"/>
  <c r="F175" i="11"/>
  <c r="F174" i="11"/>
  <c r="F173" i="11"/>
  <c r="F172" i="11"/>
  <c r="F171" i="11"/>
  <c r="F170" i="11"/>
  <c r="F169" i="11"/>
  <c r="F168" i="11"/>
  <c r="F167" i="11"/>
  <c r="F166" i="11"/>
  <c r="F165" i="11"/>
  <c r="F164" i="11"/>
  <c r="F163" i="11"/>
  <c r="F162" i="11"/>
  <c r="F161" i="11"/>
  <c r="F160" i="11"/>
  <c r="F159" i="11"/>
  <c r="F158" i="11"/>
  <c r="F157" i="11"/>
  <c r="F156" i="11"/>
  <c r="F155" i="11"/>
  <c r="F154" i="11"/>
  <c r="F153" i="11"/>
  <c r="F152" i="11"/>
  <c r="F151" i="11"/>
  <c r="F150" i="11"/>
  <c r="F149" i="11"/>
  <c r="F148" i="11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32" i="11"/>
  <c r="F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15" i="11"/>
  <c r="F114" i="11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99" i="11"/>
  <c r="F98" i="11"/>
  <c r="F97" i="1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81" i="11"/>
  <c r="F80" i="11"/>
  <c r="F79" i="11"/>
  <c r="F78" i="1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62" i="11"/>
  <c r="F61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F8" i="11"/>
  <c r="F7" i="11"/>
  <c r="F395" i="11"/>
  <c r="J285" i="17"/>
  <c r="F201" i="17"/>
  <c r="F200" i="17"/>
  <c r="F199" i="17"/>
  <c r="F198" i="17"/>
  <c r="F197" i="17"/>
  <c r="F196" i="17"/>
  <c r="F195" i="17"/>
  <c r="F194" i="17"/>
  <c r="F193" i="17"/>
  <c r="F192" i="17"/>
  <c r="F191" i="17"/>
  <c r="F190" i="17"/>
  <c r="F189" i="17"/>
  <c r="F188" i="17"/>
  <c r="F187" i="17"/>
  <c r="F186" i="17"/>
  <c r="F185" i="17"/>
  <c r="F184" i="17"/>
  <c r="F183" i="17"/>
  <c r="F182" i="17"/>
  <c r="F181" i="17"/>
  <c r="F180" i="17"/>
  <c r="F179" i="17"/>
  <c r="F178" i="17"/>
  <c r="F177" i="17"/>
  <c r="F176" i="17"/>
  <c r="F175" i="17"/>
  <c r="F174" i="17"/>
  <c r="F173" i="17"/>
  <c r="F172" i="17"/>
  <c r="F171" i="17"/>
  <c r="F170" i="17"/>
  <c r="F169" i="17"/>
  <c r="F168" i="17"/>
  <c r="F167" i="17"/>
  <c r="F166" i="17"/>
  <c r="F165" i="17"/>
  <c r="F164" i="17"/>
  <c r="F163" i="17"/>
  <c r="F162" i="17"/>
  <c r="F161" i="17"/>
  <c r="F160" i="17"/>
  <c r="F159" i="17"/>
  <c r="F158" i="17"/>
  <c r="F157" i="17"/>
  <c r="F156" i="17"/>
  <c r="F155" i="17"/>
  <c r="F154" i="17"/>
  <c r="F153" i="17"/>
  <c r="F152" i="17"/>
  <c r="F151" i="17"/>
  <c r="F150" i="17"/>
  <c r="F149" i="17"/>
  <c r="F148" i="17"/>
  <c r="F147" i="17"/>
  <c r="F146" i="17"/>
  <c r="F145" i="17"/>
  <c r="F144" i="17"/>
  <c r="F143" i="17"/>
  <c r="F142" i="17"/>
  <c r="F141" i="17"/>
  <c r="F140" i="17"/>
  <c r="F139" i="17"/>
  <c r="F138" i="17"/>
  <c r="F137" i="17"/>
  <c r="F136" i="17"/>
  <c r="F135" i="17"/>
  <c r="F134" i="17"/>
  <c r="F133" i="17"/>
  <c r="F132" i="17"/>
  <c r="F131" i="17"/>
  <c r="F130" i="17"/>
  <c r="E129" i="17"/>
  <c r="F129" i="17"/>
  <c r="F128" i="17"/>
  <c r="F127" i="17"/>
  <c r="F126" i="17"/>
  <c r="F125" i="17"/>
  <c r="F124" i="17"/>
  <c r="F123" i="17"/>
  <c r="F122" i="17"/>
  <c r="F121" i="17"/>
  <c r="F120" i="17"/>
  <c r="F119" i="17"/>
  <c r="F118" i="17"/>
  <c r="F117" i="17"/>
  <c r="F116" i="17"/>
  <c r="F115" i="17"/>
  <c r="F114" i="17"/>
  <c r="F113" i="17"/>
  <c r="F112" i="17"/>
  <c r="F111" i="17"/>
  <c r="F110" i="17"/>
  <c r="F109" i="17"/>
  <c r="F108" i="17"/>
  <c r="F107" i="17"/>
  <c r="F106" i="17"/>
  <c r="F105" i="17"/>
  <c r="F104" i="17"/>
  <c r="F103" i="17"/>
  <c r="F102" i="17"/>
  <c r="F101" i="17"/>
  <c r="F100" i="17"/>
  <c r="F99" i="17"/>
  <c r="F98" i="17"/>
  <c r="F97" i="17"/>
  <c r="F96" i="17"/>
  <c r="F95" i="17"/>
  <c r="F94" i="17"/>
  <c r="F93" i="17"/>
  <c r="F92" i="17"/>
  <c r="F91" i="17"/>
  <c r="F90" i="17"/>
  <c r="F89" i="17"/>
  <c r="F88" i="17"/>
  <c r="F87" i="17"/>
  <c r="F86" i="17"/>
  <c r="F85" i="17"/>
  <c r="F84" i="17"/>
  <c r="F83" i="17"/>
  <c r="F82" i="17"/>
  <c r="F81" i="17"/>
  <c r="F80" i="17"/>
  <c r="F79" i="17"/>
  <c r="F78" i="17"/>
  <c r="F77" i="17"/>
  <c r="F76" i="17"/>
  <c r="F75" i="17"/>
  <c r="F74" i="17"/>
  <c r="F73" i="17"/>
  <c r="F72" i="17"/>
  <c r="F71" i="17"/>
  <c r="F70" i="17"/>
  <c r="F69" i="17"/>
  <c r="F68" i="17"/>
  <c r="F67" i="17"/>
  <c r="F66" i="17"/>
  <c r="F65" i="17"/>
  <c r="F64" i="17"/>
  <c r="F63" i="17"/>
  <c r="F62" i="17"/>
  <c r="F61" i="17"/>
  <c r="F60" i="17"/>
  <c r="F59" i="17"/>
  <c r="F58" i="17"/>
  <c r="F57" i="17"/>
  <c r="F56" i="17"/>
  <c r="F55" i="17"/>
  <c r="F54" i="17"/>
  <c r="F53" i="17"/>
  <c r="F52" i="17"/>
  <c r="F51" i="17"/>
  <c r="F50" i="17"/>
  <c r="F49" i="17"/>
  <c r="F48" i="17"/>
  <c r="F47" i="17"/>
  <c r="F46" i="17"/>
  <c r="F45" i="17"/>
  <c r="F44" i="17"/>
  <c r="F43" i="17"/>
  <c r="F42" i="17"/>
  <c r="F41" i="17"/>
  <c r="F40" i="17"/>
  <c r="F39" i="17"/>
  <c r="F38" i="17"/>
  <c r="F37" i="17"/>
  <c r="F36" i="17"/>
  <c r="F35" i="17"/>
  <c r="F34" i="17"/>
  <c r="F33" i="17"/>
  <c r="F32" i="17"/>
  <c r="F31" i="17"/>
  <c r="F30" i="17"/>
  <c r="F29" i="17"/>
  <c r="F28" i="17"/>
  <c r="F27" i="17"/>
  <c r="F26" i="17"/>
  <c r="F25" i="17"/>
  <c r="F24" i="17"/>
  <c r="F23" i="17"/>
  <c r="F22" i="17"/>
  <c r="F21" i="17"/>
  <c r="F20" i="17"/>
  <c r="F19" i="17"/>
  <c r="F18" i="17"/>
  <c r="F17" i="17"/>
  <c r="F16" i="17"/>
  <c r="F15" i="17"/>
  <c r="F14" i="17"/>
  <c r="F13" i="17"/>
  <c r="F12" i="17"/>
  <c r="F11" i="17"/>
  <c r="F10" i="17"/>
  <c r="F9" i="17"/>
  <c r="F8" i="17"/>
  <c r="F7" i="17"/>
  <c r="F6" i="17"/>
  <c r="F247" i="14"/>
  <c r="F246" i="14"/>
  <c r="F245" i="14"/>
  <c r="F244" i="14"/>
  <c r="F243" i="14"/>
  <c r="F242" i="14"/>
  <c r="F241" i="14"/>
  <c r="F240" i="14"/>
  <c r="F239" i="14"/>
  <c r="F238" i="14"/>
  <c r="F237" i="14"/>
  <c r="F236" i="14"/>
  <c r="F235" i="14"/>
  <c r="F234" i="14"/>
  <c r="F233" i="14"/>
  <c r="F232" i="14"/>
  <c r="F231" i="14"/>
  <c r="F230" i="14"/>
  <c r="F229" i="14"/>
  <c r="F228" i="14"/>
  <c r="F227" i="14"/>
  <c r="F226" i="14"/>
  <c r="F225" i="14"/>
  <c r="F224" i="14"/>
  <c r="F223" i="14"/>
  <c r="F222" i="14"/>
  <c r="F221" i="14"/>
  <c r="F220" i="14"/>
  <c r="F219" i="14"/>
  <c r="F218" i="14"/>
  <c r="F217" i="14"/>
  <c r="F216" i="14"/>
  <c r="F215" i="14"/>
  <c r="F214" i="14"/>
  <c r="F213" i="14"/>
  <c r="F212" i="14"/>
  <c r="F211" i="14"/>
  <c r="F210" i="14"/>
  <c r="F209" i="14"/>
  <c r="F208" i="14"/>
  <c r="F207" i="14"/>
  <c r="F206" i="14"/>
  <c r="F205" i="14"/>
  <c r="F204" i="14"/>
  <c r="F203" i="14"/>
  <c r="F202" i="14"/>
  <c r="F201" i="14"/>
  <c r="F200" i="14"/>
  <c r="F199" i="14"/>
  <c r="F198" i="14"/>
  <c r="F197" i="14"/>
  <c r="F196" i="14"/>
  <c r="F195" i="14"/>
  <c r="F194" i="14"/>
  <c r="F193" i="14"/>
  <c r="F192" i="14"/>
  <c r="F191" i="14"/>
  <c r="F190" i="14"/>
  <c r="F189" i="14"/>
  <c r="F188" i="14"/>
  <c r="F187" i="14"/>
  <c r="F186" i="14"/>
  <c r="F185" i="14"/>
  <c r="F184" i="14"/>
  <c r="F183" i="14"/>
  <c r="F182" i="14"/>
  <c r="F181" i="14"/>
  <c r="F180" i="14"/>
  <c r="F179" i="14"/>
  <c r="F178" i="14"/>
  <c r="F177" i="14"/>
  <c r="F176" i="14"/>
  <c r="F175" i="14"/>
  <c r="F174" i="14"/>
  <c r="F173" i="14"/>
  <c r="F172" i="14"/>
  <c r="F171" i="14"/>
  <c r="F170" i="14"/>
  <c r="F169" i="14"/>
  <c r="F168" i="14"/>
  <c r="F167" i="14"/>
  <c r="F166" i="14"/>
  <c r="F165" i="14"/>
  <c r="F164" i="14"/>
  <c r="F163" i="14"/>
  <c r="F162" i="14"/>
  <c r="F161" i="14"/>
  <c r="F160" i="14"/>
  <c r="F159" i="14"/>
  <c r="F158" i="14"/>
  <c r="F157" i="14"/>
  <c r="F156" i="14"/>
  <c r="F155" i="14"/>
  <c r="F154" i="14"/>
  <c r="F153" i="14"/>
  <c r="F152" i="14"/>
  <c r="F151" i="14"/>
  <c r="F150" i="14"/>
  <c r="F149" i="14"/>
  <c r="F148" i="14"/>
  <c r="F147" i="14"/>
  <c r="F146" i="14"/>
  <c r="F145" i="14"/>
  <c r="F144" i="14"/>
  <c r="F143" i="14"/>
  <c r="F142" i="14"/>
  <c r="F141" i="14"/>
  <c r="F140" i="14"/>
  <c r="F139" i="14"/>
  <c r="F138" i="14"/>
  <c r="F137" i="14"/>
  <c r="F136" i="14"/>
  <c r="F135" i="14"/>
  <c r="F134" i="14"/>
  <c r="F133" i="14"/>
  <c r="F132" i="14"/>
  <c r="F130" i="14"/>
  <c r="F128" i="14"/>
  <c r="F127" i="14"/>
  <c r="F126" i="14"/>
  <c r="F125" i="14"/>
  <c r="F123" i="14"/>
  <c r="F121" i="14"/>
  <c r="F120" i="14"/>
  <c r="F119" i="14"/>
  <c r="F118" i="14"/>
  <c r="F117" i="14"/>
  <c r="F116" i="14"/>
  <c r="F115" i="14"/>
  <c r="F114" i="14"/>
  <c r="F113" i="14"/>
  <c r="F112" i="14"/>
  <c r="F111" i="14"/>
  <c r="F110" i="14"/>
  <c r="F109" i="14"/>
  <c r="F108" i="14"/>
  <c r="F107" i="14"/>
  <c r="F106" i="14"/>
  <c r="F105" i="14"/>
  <c r="F104" i="14"/>
  <c r="F103" i="14"/>
  <c r="F102" i="14"/>
  <c r="F101" i="14"/>
  <c r="F100" i="14"/>
  <c r="F99" i="14"/>
  <c r="F98" i="14"/>
  <c r="F97" i="14"/>
  <c r="F96" i="14"/>
  <c r="F95" i="14"/>
  <c r="F94" i="14"/>
  <c r="F93" i="14"/>
  <c r="F92" i="14"/>
  <c r="F91" i="14"/>
  <c r="F90" i="14"/>
  <c r="F89" i="14"/>
  <c r="F88" i="14"/>
  <c r="F87" i="14"/>
  <c r="F86" i="14"/>
  <c r="F85" i="14"/>
  <c r="F84" i="14"/>
  <c r="F83" i="14"/>
  <c r="F82" i="14"/>
  <c r="F81" i="14"/>
  <c r="F80" i="14"/>
  <c r="F79" i="14"/>
  <c r="F78" i="14"/>
  <c r="F77" i="14"/>
  <c r="F76" i="14"/>
  <c r="F75" i="14"/>
  <c r="F74" i="14"/>
  <c r="F73" i="14"/>
  <c r="F72" i="14"/>
  <c r="F71" i="14"/>
  <c r="F70" i="14"/>
  <c r="F69" i="14"/>
  <c r="F68" i="14"/>
  <c r="F67" i="14"/>
  <c r="F66" i="14"/>
  <c r="F65" i="14"/>
  <c r="F64" i="14"/>
  <c r="F63" i="14"/>
  <c r="F62" i="14"/>
  <c r="F61" i="14"/>
  <c r="F60" i="14"/>
  <c r="F59" i="14"/>
  <c r="F58" i="14"/>
  <c r="F57" i="14"/>
  <c r="F56" i="14"/>
  <c r="F55" i="14"/>
  <c r="F54" i="14"/>
  <c r="F53" i="14"/>
  <c r="F52" i="14"/>
  <c r="F51" i="14"/>
  <c r="F50" i="14"/>
  <c r="F49" i="14"/>
  <c r="F48" i="14"/>
  <c r="F47" i="14"/>
  <c r="F46" i="14"/>
  <c r="F45" i="14"/>
  <c r="F44" i="14"/>
  <c r="F43" i="14"/>
  <c r="F42" i="14"/>
  <c r="F41" i="14"/>
  <c r="F40" i="14"/>
  <c r="F39" i="14"/>
  <c r="F38" i="14"/>
  <c r="F37" i="14"/>
  <c r="F36" i="14"/>
  <c r="F35" i="14"/>
  <c r="F34" i="14"/>
  <c r="F33" i="14"/>
  <c r="F32" i="14"/>
  <c r="F31" i="14"/>
  <c r="F30" i="14"/>
  <c r="F29" i="14"/>
  <c r="F28" i="14"/>
  <c r="F27" i="14"/>
  <c r="F26" i="14"/>
  <c r="F25" i="14"/>
  <c r="F24" i="14"/>
  <c r="F23" i="14"/>
  <c r="F22" i="14"/>
  <c r="F21" i="14"/>
  <c r="F20" i="14"/>
  <c r="F19" i="14"/>
  <c r="F18" i="14"/>
  <c r="F17" i="14"/>
  <c r="F16" i="14"/>
  <c r="F15" i="14"/>
  <c r="F14" i="14"/>
  <c r="F13" i="14"/>
  <c r="F12" i="14"/>
  <c r="F11" i="14"/>
  <c r="F10" i="14"/>
  <c r="F9" i="14"/>
  <c r="F8" i="14"/>
  <c r="F7" i="14"/>
  <c r="F6" i="14"/>
  <c r="F248" i="14"/>
  <c r="F764" i="2"/>
  <c r="F762" i="2"/>
  <c r="F761" i="2"/>
  <c r="F760" i="2"/>
  <c r="F759" i="2"/>
  <c r="F758" i="2"/>
  <c r="F757" i="2"/>
  <c r="F756" i="2"/>
  <c r="F755" i="2"/>
  <c r="F754" i="2"/>
  <c r="F753" i="2"/>
  <c r="F752" i="2"/>
  <c r="F751" i="2"/>
  <c r="F750" i="2"/>
  <c r="F749" i="2"/>
  <c r="F748" i="2"/>
  <c r="F747" i="2"/>
  <c r="F746" i="2"/>
  <c r="E745" i="2"/>
  <c r="F745" i="2"/>
  <c r="F744" i="2"/>
  <c r="F743" i="2"/>
  <c r="F742" i="2"/>
  <c r="F741" i="2"/>
  <c r="F740" i="2"/>
  <c r="F739" i="2"/>
  <c r="F738" i="2"/>
  <c r="D736" i="2"/>
  <c r="D735" i="2"/>
  <c r="F705" i="2"/>
  <c r="F704" i="2"/>
  <c r="F703" i="2"/>
  <c r="F702" i="2"/>
  <c r="F701" i="2"/>
  <c r="F700" i="2"/>
  <c r="F699" i="2"/>
  <c r="F698" i="2"/>
  <c r="F697" i="2"/>
  <c r="F696" i="2"/>
  <c r="F695" i="2"/>
  <c r="F694" i="2"/>
  <c r="F693" i="2"/>
  <c r="F692" i="2"/>
  <c r="F691" i="2"/>
  <c r="F690" i="2"/>
  <c r="F689" i="2"/>
  <c r="F688" i="2"/>
  <c r="F687" i="2"/>
  <c r="F686" i="2"/>
  <c r="F685" i="2"/>
  <c r="F684" i="2"/>
  <c r="F683" i="2"/>
  <c r="F682" i="2"/>
  <c r="F681" i="2"/>
  <c r="D680" i="2"/>
  <c r="F678" i="2"/>
  <c r="F677" i="2"/>
  <c r="F676" i="2"/>
  <c r="F675" i="2"/>
  <c r="F674" i="2"/>
  <c r="F673" i="2"/>
  <c r="F672" i="2"/>
  <c r="F671" i="2"/>
  <c r="F670" i="2"/>
  <c r="F669" i="2"/>
  <c r="F668" i="2"/>
  <c r="F667" i="2"/>
  <c r="F666" i="2"/>
  <c r="F665" i="2"/>
  <c r="F664" i="2"/>
  <c r="F663" i="2"/>
  <c r="F662" i="2"/>
  <c r="F661" i="2"/>
  <c r="F660" i="2"/>
  <c r="F659" i="2"/>
  <c r="F658" i="2"/>
  <c r="F657" i="2"/>
  <c r="F656" i="2"/>
  <c r="F655" i="2"/>
  <c r="F654" i="2"/>
  <c r="F653" i="2"/>
  <c r="F652" i="2"/>
  <c r="F651" i="2"/>
  <c r="F650" i="2"/>
  <c r="F649" i="2"/>
  <c r="F647" i="2"/>
  <c r="F646" i="2"/>
  <c r="F645" i="2"/>
  <c r="F644" i="2"/>
  <c r="F643" i="2"/>
  <c r="F642" i="2"/>
  <c r="F641" i="2"/>
  <c r="F640" i="2"/>
  <c r="F638" i="2"/>
  <c r="D637" i="2"/>
  <c r="D636" i="2"/>
  <c r="D632" i="2"/>
  <c r="D631" i="2"/>
  <c r="F629" i="2"/>
  <c r="F628" i="2"/>
  <c r="F627" i="2"/>
  <c r="F626" i="2"/>
  <c r="F625" i="2"/>
  <c r="F624" i="2"/>
  <c r="F623" i="2"/>
  <c r="F622" i="2"/>
  <c r="F621" i="2"/>
  <c r="F620" i="2"/>
  <c r="F619" i="2"/>
  <c r="F618" i="2"/>
  <c r="F617" i="2"/>
  <c r="F616" i="2"/>
  <c r="F615" i="2"/>
  <c r="F614" i="2"/>
  <c r="F613" i="2"/>
  <c r="F612" i="2"/>
  <c r="F611" i="2"/>
  <c r="F610" i="2"/>
  <c r="F609" i="2"/>
  <c r="F608" i="2"/>
  <c r="F607" i="2"/>
  <c r="F606" i="2"/>
  <c r="F605" i="2"/>
  <c r="F604" i="2"/>
  <c r="F603" i="2"/>
  <c r="F602" i="2"/>
  <c r="F601" i="2"/>
  <c r="F600" i="2"/>
  <c r="F599" i="2"/>
  <c r="F598" i="2"/>
  <c r="F597" i="2"/>
  <c r="F596" i="2"/>
  <c r="F595" i="2"/>
  <c r="F594" i="2"/>
  <c r="F593" i="2"/>
  <c r="F592" i="2"/>
  <c r="D591" i="2"/>
  <c r="D590" i="2"/>
  <c r="F588" i="2"/>
  <c r="F587" i="2"/>
  <c r="F586" i="2"/>
  <c r="F585" i="2"/>
  <c r="F584" i="2"/>
  <c r="F583" i="2"/>
  <c r="F582" i="2"/>
  <c r="F581" i="2"/>
  <c r="F580" i="2"/>
  <c r="F579" i="2"/>
  <c r="F578" i="2"/>
  <c r="F577" i="2"/>
  <c r="F576" i="2"/>
  <c r="F575" i="2"/>
  <c r="F574" i="2"/>
  <c r="F573" i="2"/>
  <c r="F572" i="2"/>
  <c r="F571" i="2"/>
  <c r="F570" i="2"/>
  <c r="F569" i="2"/>
  <c r="F568" i="2"/>
  <c r="F567" i="2"/>
  <c r="F566" i="2"/>
  <c r="F565" i="2"/>
  <c r="F564" i="2"/>
  <c r="F563" i="2"/>
  <c r="F562" i="2"/>
  <c r="F561" i="2"/>
  <c r="F560" i="2"/>
  <c r="D559" i="2"/>
  <c r="D558" i="2"/>
  <c r="D557" i="2"/>
  <c r="D556" i="2"/>
  <c r="F555" i="2"/>
  <c r="F554" i="2"/>
  <c r="F552" i="2"/>
  <c r="F551" i="2"/>
  <c r="F550" i="2"/>
  <c r="F549" i="2"/>
  <c r="F548" i="2"/>
  <c r="F547" i="2"/>
  <c r="F546" i="2"/>
  <c r="F545" i="2"/>
  <c r="F544" i="2"/>
  <c r="F543" i="2"/>
  <c r="F542" i="2"/>
  <c r="F541" i="2"/>
  <c r="F540" i="2"/>
  <c r="F539" i="2"/>
  <c r="F538" i="2"/>
  <c r="F537" i="2"/>
  <c r="F536" i="2"/>
  <c r="F535" i="2"/>
  <c r="F534" i="2"/>
  <c r="F533" i="2"/>
  <c r="F532" i="2"/>
  <c r="F531" i="2"/>
  <c r="F530" i="2"/>
  <c r="F529" i="2"/>
  <c r="F528" i="2"/>
  <c r="F527" i="2"/>
  <c r="F526" i="2"/>
  <c r="F525" i="2"/>
  <c r="F524" i="2"/>
  <c r="F523" i="2"/>
  <c r="F521" i="2"/>
  <c r="F520" i="2"/>
  <c r="F519" i="2"/>
  <c r="F518" i="2"/>
  <c r="F517" i="2"/>
  <c r="F516" i="2"/>
  <c r="F515" i="2"/>
  <c r="F514" i="2"/>
  <c r="F513" i="2"/>
  <c r="F512" i="2"/>
  <c r="F511" i="2"/>
  <c r="F510" i="2"/>
  <c r="F509" i="2"/>
  <c r="D507" i="2"/>
  <c r="D506" i="2"/>
  <c r="D505" i="2"/>
  <c r="F503" i="2"/>
  <c r="F502" i="2"/>
  <c r="F501" i="2"/>
  <c r="F500" i="2"/>
  <c r="F499" i="2"/>
  <c r="F498" i="2"/>
  <c r="F497" i="2"/>
  <c r="F496" i="2"/>
  <c r="F495" i="2"/>
  <c r="F494" i="2"/>
  <c r="F493" i="2"/>
  <c r="F492" i="2"/>
  <c r="F491" i="2"/>
  <c r="F490" i="2"/>
  <c r="F489" i="2"/>
  <c r="F488" i="2"/>
  <c r="F487" i="2"/>
  <c r="F486" i="2"/>
  <c r="D485" i="2"/>
  <c r="D484" i="2"/>
  <c r="D482" i="2"/>
  <c r="F481" i="2"/>
  <c r="F480" i="2"/>
  <c r="F479" i="2"/>
  <c r="F478" i="2"/>
  <c r="F477" i="2"/>
  <c r="F476" i="2"/>
  <c r="F475" i="2"/>
  <c r="F474" i="2"/>
  <c r="D473" i="2"/>
  <c r="F472" i="2"/>
  <c r="F471" i="2"/>
  <c r="D470" i="2"/>
  <c r="D469" i="2"/>
  <c r="F468" i="2"/>
  <c r="F467" i="2"/>
  <c r="F466" i="2"/>
  <c r="D465" i="2"/>
  <c r="F464" i="2"/>
  <c r="F463" i="2"/>
  <c r="F462" i="2"/>
  <c r="F461" i="2"/>
  <c r="F460" i="2"/>
  <c r="D459" i="2"/>
  <c r="F458" i="2"/>
  <c r="D457" i="2"/>
  <c r="D456" i="2"/>
  <c r="D455" i="2"/>
  <c r="D454" i="2"/>
  <c r="D453" i="2"/>
  <c r="D452" i="2"/>
  <c r="D451" i="2"/>
  <c r="D450" i="2"/>
  <c r="F449" i="2"/>
  <c r="F448" i="2"/>
  <c r="F447" i="2"/>
  <c r="F446" i="2"/>
  <c r="F445" i="2"/>
  <c r="F444" i="2"/>
  <c r="F443" i="2"/>
  <c r="F442" i="2"/>
  <c r="D441" i="2"/>
  <c r="F440" i="2"/>
  <c r="F439" i="2"/>
  <c r="F438" i="2"/>
  <c r="F437" i="2"/>
  <c r="F436" i="2"/>
  <c r="F435" i="2"/>
  <c r="F434" i="2"/>
  <c r="F433" i="2"/>
  <c r="F432" i="2"/>
  <c r="F431" i="2"/>
  <c r="D430" i="2"/>
  <c r="D429" i="2"/>
  <c r="F428" i="2"/>
  <c r="D427" i="2"/>
  <c r="F426" i="2"/>
  <c r="F425" i="2"/>
  <c r="F424" i="2"/>
  <c r="F423" i="2"/>
  <c r="F422" i="2"/>
  <c r="F421" i="2"/>
  <c r="F420" i="2"/>
  <c r="D419" i="2"/>
  <c r="D418" i="2"/>
  <c r="F417" i="2"/>
  <c r="F416" i="2"/>
  <c r="F415" i="2"/>
  <c r="D414" i="2"/>
  <c r="F413" i="2"/>
  <c r="F412" i="2"/>
  <c r="F411" i="2"/>
  <c r="F410" i="2"/>
  <c r="F409" i="2"/>
  <c r="F408" i="2"/>
  <c r="F407" i="2"/>
  <c r="F406" i="2"/>
  <c r="F405" i="2"/>
  <c r="F404" i="2"/>
  <c r="F403" i="2"/>
  <c r="F402" i="2"/>
  <c r="D401" i="2"/>
  <c r="D400" i="2"/>
  <c r="D399" i="2"/>
  <c r="D398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D192" i="2"/>
  <c r="D191" i="2"/>
  <c r="D190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4" i="2"/>
  <c r="F163" i="2"/>
  <c r="F162" i="2"/>
  <c r="D161" i="2"/>
  <c r="D160" i="2"/>
  <c r="F159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D127" i="2"/>
  <c r="D126" i="2"/>
  <c r="D125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E56" i="2"/>
  <c r="F55" i="2"/>
  <c r="F54" i="2"/>
  <c r="F53" i="2"/>
  <c r="E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7" i="2"/>
  <c r="D9" i="2"/>
  <c r="F8" i="2"/>
  <c r="D7" i="2"/>
  <c r="D6" i="2"/>
  <c r="F494" i="15"/>
  <c r="F493" i="15"/>
  <c r="F492" i="15"/>
  <c r="F491" i="15"/>
  <c r="F490" i="15"/>
  <c r="F489" i="15"/>
  <c r="F488" i="15"/>
  <c r="F487" i="15"/>
  <c r="F486" i="15"/>
  <c r="F485" i="15"/>
  <c r="F484" i="15"/>
  <c r="F483" i="15"/>
  <c r="F482" i="15"/>
  <c r="F481" i="15"/>
  <c r="F480" i="15"/>
  <c r="F479" i="15"/>
  <c r="F478" i="15"/>
  <c r="F477" i="15"/>
  <c r="F476" i="15"/>
  <c r="F475" i="15"/>
  <c r="F474" i="15"/>
  <c r="F473" i="15"/>
  <c r="F472" i="15"/>
  <c r="F471" i="15"/>
  <c r="F470" i="15"/>
  <c r="F469" i="15"/>
  <c r="F468" i="15"/>
  <c r="F467" i="15"/>
  <c r="F466" i="15"/>
  <c r="F465" i="15"/>
  <c r="F464" i="15"/>
  <c r="F463" i="15"/>
  <c r="F462" i="15"/>
  <c r="F461" i="15"/>
  <c r="F460" i="15"/>
  <c r="F459" i="15"/>
  <c r="F458" i="15"/>
  <c r="F457" i="15"/>
  <c r="F456" i="15"/>
  <c r="F455" i="15"/>
  <c r="F454" i="15"/>
  <c r="F453" i="15"/>
  <c r="F452" i="15"/>
  <c r="F451" i="15"/>
  <c r="F450" i="15"/>
  <c r="F449" i="15"/>
  <c r="F448" i="15"/>
  <c r="F447" i="15"/>
  <c r="F446" i="15"/>
  <c r="F445" i="15"/>
  <c r="F444" i="15"/>
  <c r="F443" i="15"/>
  <c r="F442" i="15"/>
  <c r="F441" i="15"/>
  <c r="F440" i="15"/>
  <c r="F439" i="15"/>
  <c r="F438" i="15"/>
  <c r="F437" i="15"/>
  <c r="F436" i="15"/>
  <c r="F435" i="15"/>
  <c r="F434" i="15"/>
  <c r="F433" i="15"/>
  <c r="F432" i="15"/>
  <c r="F431" i="15"/>
  <c r="F430" i="15"/>
  <c r="F429" i="15"/>
  <c r="F428" i="15"/>
  <c r="F427" i="15"/>
  <c r="F426" i="15"/>
  <c r="F425" i="15"/>
  <c r="F424" i="15"/>
  <c r="F423" i="15"/>
  <c r="F422" i="15"/>
  <c r="F421" i="15"/>
  <c r="F420" i="15"/>
  <c r="F419" i="15"/>
  <c r="F417" i="15"/>
  <c r="F416" i="15"/>
  <c r="F415" i="15"/>
  <c r="F414" i="15"/>
  <c r="F413" i="15"/>
  <c r="F412" i="15"/>
  <c r="F411" i="15"/>
  <c r="F410" i="15"/>
  <c r="F409" i="15"/>
  <c r="F408" i="15"/>
  <c r="F407" i="15"/>
  <c r="F406" i="15"/>
  <c r="F405" i="15"/>
  <c r="F404" i="15"/>
  <c r="F403" i="15"/>
  <c r="F402" i="15"/>
  <c r="F401" i="15"/>
  <c r="F400" i="15"/>
  <c r="F399" i="15"/>
  <c r="F398" i="15"/>
  <c r="F397" i="15"/>
  <c r="F396" i="15"/>
  <c r="F395" i="15"/>
  <c r="F394" i="15"/>
  <c r="F393" i="15"/>
  <c r="F392" i="15"/>
  <c r="F391" i="15"/>
  <c r="F390" i="15"/>
  <c r="F389" i="15"/>
  <c r="F388" i="15"/>
  <c r="F387" i="15"/>
  <c r="F386" i="15"/>
  <c r="F385" i="15"/>
  <c r="F384" i="15"/>
  <c r="F383" i="15"/>
  <c r="F382" i="15"/>
  <c r="F381" i="15"/>
  <c r="F380" i="15"/>
  <c r="F379" i="15"/>
  <c r="F378" i="15"/>
  <c r="F377" i="15"/>
  <c r="F376" i="15"/>
  <c r="F375" i="15"/>
  <c r="F374" i="15"/>
  <c r="F373" i="15"/>
  <c r="F372" i="15"/>
  <c r="F371" i="15"/>
  <c r="F370" i="15"/>
  <c r="F369" i="15"/>
  <c r="F368" i="15"/>
  <c r="F367" i="15"/>
  <c r="F366" i="15"/>
  <c r="F365" i="15"/>
  <c r="F364" i="15"/>
  <c r="F363" i="15"/>
  <c r="F362" i="15"/>
  <c r="F361" i="15"/>
  <c r="F360" i="15"/>
  <c r="F359" i="15"/>
  <c r="F358" i="15"/>
  <c r="F357" i="15"/>
  <c r="F356" i="15"/>
  <c r="F355" i="15"/>
  <c r="F354" i="15"/>
  <c r="F353" i="15"/>
  <c r="F352" i="15"/>
  <c r="F351" i="15"/>
  <c r="F350" i="15"/>
  <c r="F349" i="15"/>
  <c r="F348" i="15"/>
  <c r="F347" i="15"/>
  <c r="F346" i="15"/>
  <c r="F345" i="15"/>
  <c r="F344" i="15"/>
  <c r="F343" i="15"/>
  <c r="F342" i="15"/>
  <c r="F341" i="15"/>
  <c r="F340" i="15"/>
  <c r="F338" i="15"/>
  <c r="F337" i="15"/>
  <c r="F336" i="15"/>
  <c r="F334" i="15"/>
  <c r="F333" i="15"/>
  <c r="F332" i="15"/>
  <c r="F331" i="15"/>
  <c r="F330" i="15"/>
  <c r="F329" i="15"/>
  <c r="F328" i="15"/>
  <c r="F327" i="15"/>
  <c r="F326" i="15"/>
  <c r="F325" i="15"/>
  <c r="F324" i="15"/>
  <c r="F323" i="15"/>
  <c r="F322" i="15"/>
  <c r="F321" i="15"/>
  <c r="F320" i="15"/>
  <c r="F319" i="15"/>
  <c r="F318" i="15"/>
  <c r="F317" i="15"/>
  <c r="F316" i="15"/>
  <c r="F315" i="15"/>
  <c r="F314" i="15"/>
  <c r="F313" i="15"/>
  <c r="F312" i="15"/>
  <c r="F311" i="15"/>
  <c r="F310" i="15"/>
  <c r="F309" i="15"/>
  <c r="F308" i="15"/>
  <c r="F307" i="15"/>
  <c r="F306" i="15"/>
  <c r="F305" i="15"/>
  <c r="F304" i="15"/>
  <c r="F303" i="15"/>
  <c r="F302" i="15"/>
  <c r="F301" i="15"/>
  <c r="F300" i="15"/>
  <c r="F299" i="15"/>
  <c r="F298" i="15"/>
  <c r="F297" i="15"/>
  <c r="F296" i="15"/>
  <c r="F295" i="15"/>
  <c r="F294" i="15"/>
  <c r="F293" i="15"/>
  <c r="F292" i="15"/>
  <c r="F291" i="15"/>
  <c r="F290" i="15"/>
  <c r="F289" i="15"/>
  <c r="F288" i="15"/>
  <c r="F287" i="15"/>
  <c r="F286" i="15"/>
  <c r="F285" i="15"/>
  <c r="F284" i="15"/>
  <c r="F283" i="15"/>
  <c r="F282" i="15"/>
  <c r="F281" i="15"/>
  <c r="F280" i="15"/>
  <c r="F279" i="15"/>
  <c r="F278" i="15"/>
  <c r="F277" i="15"/>
  <c r="F276" i="15"/>
  <c r="F275" i="15"/>
  <c r="F274" i="15"/>
  <c r="F273" i="15"/>
  <c r="F272" i="15"/>
  <c r="F271" i="15"/>
  <c r="F270" i="15"/>
  <c r="F269" i="15"/>
  <c r="F268" i="15"/>
  <c r="F267" i="15"/>
  <c r="F266" i="15"/>
  <c r="F265" i="15"/>
  <c r="F264" i="15"/>
  <c r="F263" i="15"/>
  <c r="F262" i="15"/>
  <c r="F261" i="15"/>
  <c r="F260" i="15"/>
  <c r="F259" i="15"/>
  <c r="F258" i="15"/>
  <c r="F257" i="15"/>
  <c r="F256" i="15"/>
  <c r="F255" i="15"/>
  <c r="F254" i="15"/>
  <c r="F253" i="15"/>
  <c r="F252" i="15"/>
  <c r="F251" i="15"/>
  <c r="F250" i="15"/>
  <c r="F249" i="15"/>
  <c r="F248" i="15"/>
  <c r="F247" i="15"/>
  <c r="F246" i="15"/>
  <c r="F245" i="15"/>
  <c r="F244" i="15"/>
  <c r="F243" i="15"/>
  <c r="F242" i="15"/>
  <c r="F241" i="15"/>
  <c r="F240" i="15"/>
  <c r="F239" i="15"/>
  <c r="F238" i="15"/>
  <c r="F237" i="15"/>
  <c r="F236" i="15"/>
  <c r="F235" i="15"/>
  <c r="F234" i="15"/>
  <c r="F233" i="15"/>
  <c r="F232" i="15"/>
  <c r="F231" i="15"/>
  <c r="F230" i="15"/>
  <c r="F229" i="15"/>
  <c r="F228" i="15"/>
  <c r="F227" i="15"/>
  <c r="F226" i="15"/>
  <c r="F225" i="15"/>
  <c r="F224" i="15"/>
  <c r="F223" i="15"/>
  <c r="F222" i="15"/>
  <c r="F221" i="15"/>
  <c r="F220" i="15"/>
  <c r="F219" i="15"/>
  <c r="F218" i="15"/>
  <c r="F217" i="15"/>
  <c r="F216" i="15"/>
  <c r="F215" i="15"/>
  <c r="F214" i="15"/>
  <c r="F213" i="15"/>
  <c r="F212" i="15"/>
  <c r="F211" i="15"/>
  <c r="F210" i="15"/>
  <c r="F209" i="15"/>
  <c r="F208" i="15"/>
  <c r="F207" i="15"/>
  <c r="F206" i="15"/>
  <c r="F205" i="15"/>
  <c r="F204" i="15"/>
  <c r="F203" i="15"/>
  <c r="F202" i="15"/>
  <c r="F201" i="15"/>
  <c r="F200" i="15"/>
  <c r="F199" i="15"/>
  <c r="F198" i="15"/>
  <c r="F197" i="15"/>
  <c r="F196" i="15"/>
  <c r="F195" i="15"/>
  <c r="F194" i="15"/>
  <c r="F193" i="15"/>
  <c r="F192" i="15"/>
  <c r="F191" i="15"/>
  <c r="F190" i="15"/>
  <c r="F189" i="15"/>
  <c r="F188" i="15"/>
  <c r="F187" i="15"/>
  <c r="F186" i="15"/>
  <c r="F185" i="15"/>
  <c r="F184" i="15"/>
  <c r="F183" i="15"/>
  <c r="F182" i="15"/>
  <c r="F181" i="15"/>
  <c r="F180" i="15"/>
  <c r="F179" i="15"/>
  <c r="F178" i="15"/>
  <c r="F177" i="15"/>
  <c r="F176" i="15"/>
  <c r="F175" i="15"/>
  <c r="F174" i="15"/>
  <c r="F173" i="15"/>
  <c r="F172" i="15"/>
  <c r="F171" i="15"/>
  <c r="F170" i="15"/>
  <c r="F169" i="15"/>
  <c r="F168" i="15"/>
  <c r="F167" i="15"/>
  <c r="F166" i="15"/>
  <c r="F165" i="15"/>
  <c r="F164" i="15"/>
  <c r="F163" i="15"/>
  <c r="F162" i="15"/>
  <c r="F161" i="15"/>
  <c r="F160" i="15"/>
  <c r="F159" i="15"/>
  <c r="F158" i="15"/>
  <c r="F157" i="15"/>
  <c r="F156" i="15"/>
  <c r="F155" i="15"/>
  <c r="F154" i="15"/>
  <c r="F153" i="15"/>
  <c r="F152" i="15"/>
  <c r="F151" i="15"/>
  <c r="F150" i="15"/>
  <c r="F149" i="15"/>
  <c r="F148" i="15"/>
  <c r="F147" i="15"/>
  <c r="F146" i="15"/>
  <c r="F145" i="15"/>
  <c r="F144" i="15"/>
  <c r="F143" i="15"/>
  <c r="F142" i="15"/>
  <c r="F141" i="15"/>
  <c r="F140" i="15"/>
  <c r="F139" i="15"/>
  <c r="F138" i="15"/>
  <c r="F137" i="15"/>
  <c r="F136" i="15"/>
  <c r="F135" i="15"/>
  <c r="F134" i="15"/>
  <c r="F133" i="15"/>
  <c r="F132" i="15"/>
  <c r="F131" i="15"/>
  <c r="F130" i="15"/>
  <c r="F129" i="15"/>
  <c r="F128" i="15"/>
  <c r="F127" i="15"/>
  <c r="F126" i="15"/>
  <c r="F125" i="15"/>
  <c r="F124" i="15"/>
  <c r="F123" i="15"/>
  <c r="F122" i="15"/>
  <c r="F121" i="15"/>
  <c r="F120" i="15"/>
  <c r="F119" i="15"/>
  <c r="F118" i="15"/>
  <c r="F117" i="15"/>
  <c r="F116" i="15"/>
  <c r="F115" i="15"/>
  <c r="F114" i="15"/>
  <c r="F113" i="15"/>
  <c r="F112" i="15"/>
  <c r="F111" i="15"/>
  <c r="F110" i="15"/>
  <c r="F109" i="15"/>
  <c r="F108" i="15"/>
  <c r="F107" i="15"/>
  <c r="F106" i="15"/>
  <c r="F105" i="15"/>
  <c r="F104" i="15"/>
  <c r="F103" i="15"/>
  <c r="F102" i="15"/>
  <c r="F101" i="15"/>
  <c r="F100" i="15"/>
  <c r="F99" i="15"/>
  <c r="F98" i="15"/>
  <c r="F97" i="15"/>
  <c r="F96" i="15"/>
  <c r="F95" i="15"/>
  <c r="F94" i="15"/>
  <c r="F93" i="15"/>
  <c r="F92" i="15"/>
  <c r="F91" i="15"/>
  <c r="F90" i="15"/>
  <c r="F89" i="15"/>
  <c r="F88" i="15"/>
  <c r="F87" i="15"/>
  <c r="F86" i="15"/>
  <c r="F85" i="15"/>
  <c r="F84" i="15"/>
  <c r="F83" i="15"/>
  <c r="F82" i="15"/>
  <c r="F81" i="15"/>
  <c r="F80" i="15"/>
  <c r="F79" i="15"/>
  <c r="F78" i="15"/>
  <c r="F77" i="15"/>
  <c r="F76" i="15"/>
  <c r="F75" i="15"/>
  <c r="F74" i="15"/>
  <c r="F73" i="15"/>
  <c r="F72" i="15"/>
  <c r="F71" i="15"/>
  <c r="F70" i="15"/>
  <c r="F69" i="15"/>
  <c r="F68" i="15"/>
  <c r="F67" i="15"/>
  <c r="F66" i="15"/>
  <c r="F65" i="15"/>
  <c r="F64" i="15"/>
  <c r="F63" i="15"/>
  <c r="F62" i="15"/>
  <c r="F61" i="15"/>
  <c r="F60" i="15"/>
  <c r="F59" i="15"/>
  <c r="F58" i="15"/>
  <c r="F57" i="15"/>
  <c r="F56" i="15"/>
  <c r="F55" i="15"/>
  <c r="F54" i="15"/>
  <c r="F53" i="15"/>
  <c r="F52" i="15"/>
  <c r="F51" i="15"/>
  <c r="F50" i="15"/>
  <c r="F49" i="15"/>
  <c r="F48" i="15"/>
  <c r="F47" i="15"/>
  <c r="F46" i="15"/>
  <c r="F45" i="15"/>
  <c r="F44" i="15"/>
  <c r="F43" i="15"/>
  <c r="F42" i="15"/>
  <c r="F41" i="15"/>
  <c r="F40" i="15"/>
  <c r="F39" i="15"/>
  <c r="F38" i="15"/>
  <c r="F37" i="15"/>
  <c r="F36" i="15"/>
  <c r="F35" i="15"/>
  <c r="F34" i="15"/>
  <c r="F33" i="15"/>
  <c r="F32" i="15"/>
  <c r="F30" i="15"/>
  <c r="F29" i="15"/>
  <c r="F28" i="15"/>
  <c r="F27" i="15"/>
  <c r="F26" i="15"/>
  <c r="F25" i="15"/>
  <c r="F24" i="15"/>
  <c r="F23" i="15"/>
  <c r="F22" i="15"/>
  <c r="F21" i="15"/>
  <c r="F20" i="15"/>
  <c r="F19" i="15"/>
  <c r="F18" i="15"/>
  <c r="F17" i="15"/>
  <c r="F16" i="15"/>
  <c r="F15" i="15"/>
  <c r="F14" i="15"/>
  <c r="F13" i="15"/>
  <c r="D12" i="15"/>
  <c r="F12" i="15" s="1"/>
  <c r="F11" i="15"/>
  <c r="F10" i="15"/>
  <c r="F9" i="15"/>
  <c r="F8" i="15"/>
  <c r="H121" i="14"/>
  <c r="H78" i="14"/>
  <c r="H74" i="14"/>
  <c r="H73" i="14"/>
  <c r="H70" i="14"/>
  <c r="H67" i="14"/>
  <c r="H66" i="14"/>
  <c r="H65" i="14"/>
  <c r="H39" i="14"/>
  <c r="H33" i="14"/>
  <c r="H32" i="14"/>
  <c r="H31" i="14"/>
  <c r="H30" i="14"/>
  <c r="N130" i="14"/>
  <c r="H71" i="14"/>
  <c r="H61" i="14"/>
  <c r="H110" i="14"/>
  <c r="H101" i="14"/>
  <c r="N133" i="14"/>
  <c r="H27" i="14"/>
  <c r="H12" i="14"/>
  <c r="H16" i="14"/>
  <c r="H36" i="14"/>
  <c r="H68" i="14"/>
  <c r="H75" i="14"/>
  <c r="H79" i="14"/>
  <c r="H119" i="14"/>
  <c r="H14" i="14"/>
  <c r="H63" i="14"/>
  <c r="H114" i="14"/>
  <c r="H18" i="14"/>
  <c r="H40" i="14"/>
  <c r="H57" i="14"/>
  <c r="H20" i="14"/>
  <c r="H34" i="14"/>
  <c r="N131" i="14"/>
  <c r="N132" i="14"/>
  <c r="N134" i="14"/>
  <c r="H6" i="14"/>
  <c r="H123" i="14"/>
  <c r="F344" i="12"/>
  <c r="F343" i="12"/>
  <c r="F342" i="12"/>
  <c r="F341" i="12"/>
  <c r="F340" i="12"/>
  <c r="F339" i="12"/>
  <c r="F338" i="12"/>
  <c r="F337" i="12"/>
  <c r="F336" i="12"/>
  <c r="F335" i="12"/>
  <c r="F334" i="12"/>
  <c r="F333" i="12"/>
  <c r="F332" i="12"/>
  <c r="F331" i="12"/>
  <c r="F330" i="12"/>
  <c r="F329" i="12"/>
  <c r="F328" i="12"/>
  <c r="F327" i="12"/>
  <c r="F326" i="12"/>
  <c r="F325" i="12"/>
  <c r="F324" i="12"/>
  <c r="F323" i="12"/>
  <c r="F322" i="12"/>
  <c r="F321" i="12"/>
  <c r="F320" i="12"/>
  <c r="F319" i="12"/>
  <c r="F318" i="12"/>
  <c r="F317" i="12"/>
  <c r="F316" i="12"/>
  <c r="F315" i="12"/>
  <c r="F314" i="12"/>
  <c r="F313" i="12"/>
  <c r="F312" i="12"/>
  <c r="F311" i="12"/>
  <c r="F310" i="12"/>
  <c r="F309" i="12"/>
  <c r="F308" i="12"/>
  <c r="F307" i="12"/>
  <c r="F306" i="12"/>
  <c r="F305" i="12"/>
  <c r="F304" i="12"/>
  <c r="F303" i="12"/>
  <c r="F302" i="12"/>
  <c r="F301" i="12"/>
  <c r="F300" i="12"/>
  <c r="F299" i="12"/>
  <c r="F298" i="12"/>
  <c r="F297" i="12"/>
  <c r="F296" i="12"/>
  <c r="F295" i="12"/>
  <c r="F294" i="12"/>
  <c r="F293" i="12"/>
  <c r="F292" i="12"/>
  <c r="F291" i="12"/>
  <c r="F290" i="12"/>
  <c r="F289" i="12"/>
  <c r="F288" i="12"/>
  <c r="F287" i="12"/>
  <c r="F286" i="12"/>
  <c r="F285" i="12"/>
  <c r="F284" i="12"/>
  <c r="F283" i="12"/>
  <c r="F282" i="12"/>
  <c r="F281" i="12"/>
  <c r="F280" i="12"/>
  <c r="F278" i="12"/>
  <c r="F277" i="12"/>
  <c r="F276" i="12"/>
  <c r="F275" i="12"/>
  <c r="F274" i="12"/>
  <c r="F273" i="12"/>
  <c r="F271" i="12"/>
  <c r="F270" i="12"/>
  <c r="F269" i="12"/>
  <c r="F268" i="12"/>
  <c r="F267" i="12"/>
  <c r="F266" i="12"/>
  <c r="F264" i="12"/>
  <c r="F263" i="12"/>
  <c r="E262" i="12"/>
  <c r="F262" i="12"/>
  <c r="F261" i="12"/>
  <c r="F260" i="12"/>
  <c r="F259" i="12"/>
  <c r="F258" i="12"/>
  <c r="F257" i="12"/>
  <c r="F256" i="12"/>
  <c r="F255" i="12"/>
  <c r="F254" i="12"/>
  <c r="F253" i="12"/>
  <c r="F252" i="12"/>
  <c r="F251" i="12"/>
  <c r="F250" i="12"/>
  <c r="F249" i="12"/>
  <c r="F248" i="12"/>
  <c r="F247" i="12"/>
  <c r="F246" i="12"/>
  <c r="F245" i="12"/>
  <c r="F244" i="12"/>
  <c r="F243" i="12"/>
  <c r="F242" i="12"/>
  <c r="F241" i="12"/>
  <c r="F240" i="12"/>
  <c r="F239" i="12"/>
  <c r="F238" i="12"/>
  <c r="F237" i="12"/>
  <c r="F235" i="12"/>
  <c r="F234" i="12"/>
  <c r="F233" i="12"/>
  <c r="F232" i="12"/>
  <c r="F231" i="12"/>
  <c r="F230" i="12"/>
  <c r="F229" i="12"/>
  <c r="F228" i="12"/>
  <c r="F227" i="12"/>
  <c r="F226" i="12"/>
  <c r="F225" i="12"/>
  <c r="F224" i="12"/>
  <c r="F223" i="12"/>
  <c r="F222" i="12"/>
  <c r="F221" i="12"/>
  <c r="F220" i="12"/>
  <c r="F219" i="12"/>
  <c r="F218" i="12"/>
  <c r="F217" i="12"/>
  <c r="F216" i="12"/>
  <c r="F215" i="12"/>
  <c r="F214" i="12"/>
  <c r="F213" i="12"/>
  <c r="F212" i="12"/>
  <c r="F206" i="12"/>
  <c r="F205" i="12"/>
  <c r="F204" i="12"/>
  <c r="F203" i="12"/>
  <c r="F202" i="12"/>
  <c r="F201" i="12"/>
  <c r="F200" i="12"/>
  <c r="F199" i="12"/>
  <c r="F198" i="12"/>
  <c r="F197" i="12"/>
  <c r="F196" i="12"/>
  <c r="F195" i="12"/>
  <c r="F194" i="12"/>
  <c r="F193" i="12"/>
  <c r="F191" i="12"/>
  <c r="F190" i="12"/>
  <c r="F189" i="12"/>
  <c r="F188" i="12"/>
  <c r="F187" i="12"/>
  <c r="F186" i="12"/>
  <c r="F185" i="12"/>
  <c r="F184" i="12"/>
  <c r="F183" i="12"/>
  <c r="F182" i="12"/>
  <c r="F181" i="12"/>
  <c r="F180" i="12"/>
  <c r="F179" i="12"/>
  <c r="F178" i="12"/>
  <c r="F177" i="12"/>
  <c r="F176" i="12"/>
  <c r="F175" i="12"/>
  <c r="F174" i="12"/>
  <c r="F173" i="12"/>
  <c r="F172" i="12"/>
  <c r="F171" i="12"/>
  <c r="F170" i="12"/>
  <c r="F169" i="12"/>
  <c r="F168" i="12"/>
  <c r="F167" i="12"/>
  <c r="F165" i="12"/>
  <c r="F164" i="12"/>
  <c r="F162" i="12"/>
  <c r="F161" i="12"/>
  <c r="F160" i="12"/>
  <c r="F159" i="12"/>
  <c r="F158" i="12"/>
  <c r="F157" i="12"/>
  <c r="F156" i="12"/>
  <c r="F155" i="12"/>
  <c r="F154" i="12"/>
  <c r="F153" i="12"/>
  <c r="F152" i="12"/>
  <c r="F151" i="12"/>
  <c r="F143" i="12"/>
  <c r="F142" i="12"/>
  <c r="F141" i="12"/>
  <c r="F140" i="12"/>
  <c r="F139" i="12"/>
  <c r="F138" i="12"/>
  <c r="F137" i="12"/>
  <c r="F136" i="12"/>
  <c r="F135" i="12"/>
  <c r="F134" i="12"/>
  <c r="F133" i="12"/>
  <c r="F132" i="12"/>
  <c r="F131" i="12"/>
  <c r="F130" i="12"/>
  <c r="F129" i="12"/>
  <c r="F128" i="12"/>
  <c r="F127" i="12"/>
  <c r="F126" i="12"/>
  <c r="F125" i="12"/>
  <c r="F124" i="12"/>
  <c r="F123" i="12"/>
  <c r="F122" i="12"/>
  <c r="F121" i="12"/>
  <c r="F120" i="12"/>
  <c r="F119" i="12"/>
  <c r="F118" i="12"/>
  <c r="F117" i="12"/>
  <c r="F114" i="12"/>
  <c r="F113" i="12"/>
  <c r="F112" i="12"/>
  <c r="F110" i="12"/>
  <c r="F109" i="12"/>
  <c r="F108" i="12"/>
  <c r="F107" i="12"/>
  <c r="F106" i="12"/>
  <c r="F105" i="12"/>
  <c r="F103" i="12"/>
  <c r="F102" i="12"/>
  <c r="F101" i="12"/>
  <c r="F100" i="12"/>
  <c r="F99" i="12"/>
  <c r="F98" i="12"/>
  <c r="F96" i="12"/>
  <c r="F95" i="12"/>
  <c r="F93" i="12"/>
  <c r="F92" i="12"/>
  <c r="F91" i="12"/>
  <c r="F90" i="12"/>
  <c r="F89" i="12"/>
  <c r="F88" i="12"/>
  <c r="F87" i="12"/>
  <c r="F86" i="12"/>
  <c r="F85" i="12"/>
  <c r="F84" i="12"/>
  <c r="F83" i="12"/>
  <c r="D81" i="12"/>
  <c r="F80" i="12"/>
  <c r="F79" i="12"/>
  <c r="F78" i="12"/>
  <c r="F77" i="12"/>
  <c r="F76" i="12"/>
  <c r="F75" i="12"/>
  <c r="F74" i="12"/>
  <c r="F73" i="12"/>
  <c r="F72" i="12"/>
  <c r="F71" i="12"/>
  <c r="F70" i="12"/>
  <c r="F69" i="12"/>
  <c r="F68" i="12"/>
  <c r="F67" i="12"/>
  <c r="F66" i="12"/>
  <c r="F65" i="12"/>
  <c r="F63" i="12"/>
  <c r="F62" i="12"/>
  <c r="F61" i="12"/>
  <c r="F60" i="12"/>
  <c r="F59" i="12"/>
  <c r="F58" i="12"/>
  <c r="F57" i="12"/>
  <c r="F56" i="12"/>
  <c r="F55" i="12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20" i="12"/>
  <c r="F19" i="12"/>
  <c r="F18" i="12"/>
  <c r="F17" i="12"/>
  <c r="F16" i="12"/>
  <c r="F12" i="12"/>
  <c r="F11" i="12"/>
  <c r="F10" i="12"/>
  <c r="F9" i="12"/>
  <c r="F8" i="12"/>
  <c r="F6" i="12"/>
  <c r="F345" i="12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8" i="8"/>
  <c r="F17" i="8"/>
  <c r="F16" i="8"/>
  <c r="F15" i="8"/>
  <c r="F14" i="8"/>
  <c r="F13" i="8"/>
  <c r="F12" i="8"/>
  <c r="F11" i="8"/>
  <c r="F10" i="8"/>
  <c r="F9" i="8"/>
  <c r="F8" i="8"/>
  <c r="F6" i="8"/>
  <c r="F191" i="8"/>
  <c r="G127" i="6"/>
  <c r="G126" i="6"/>
  <c r="G13" i="6"/>
  <c r="G12" i="6"/>
  <c r="G11" i="6"/>
  <c r="G10" i="6"/>
  <c r="G9" i="6"/>
  <c r="G190" i="6"/>
  <c r="G189" i="6"/>
  <c r="G188" i="6"/>
  <c r="G187" i="6"/>
  <c r="G186" i="6"/>
  <c r="G185" i="6"/>
  <c r="G184" i="6"/>
  <c r="G183" i="6"/>
  <c r="G182" i="6"/>
  <c r="G181" i="6"/>
  <c r="G180" i="6"/>
  <c r="G179" i="6"/>
  <c r="G178" i="6"/>
  <c r="G177" i="6"/>
  <c r="G176" i="6"/>
  <c r="G175" i="6"/>
  <c r="G174" i="6"/>
  <c r="G173" i="6"/>
  <c r="G172" i="6"/>
  <c r="G171" i="6"/>
  <c r="G170" i="6"/>
  <c r="G169" i="6"/>
  <c r="G165" i="6"/>
  <c r="G164" i="6"/>
  <c r="G163" i="6"/>
  <c r="G162" i="6"/>
  <c r="G161" i="6"/>
  <c r="G160" i="6"/>
  <c r="G159" i="6"/>
  <c r="G158" i="6"/>
  <c r="G157" i="6"/>
  <c r="G156" i="6"/>
  <c r="G155" i="6"/>
  <c r="G154" i="6"/>
  <c r="G153" i="6"/>
  <c r="G152" i="6"/>
  <c r="G151" i="6"/>
  <c r="G150" i="6"/>
  <c r="G149" i="6"/>
  <c r="G148" i="6"/>
  <c r="G147" i="6"/>
  <c r="G146" i="6"/>
  <c r="G145" i="6"/>
  <c r="G144" i="6"/>
  <c r="G143" i="6"/>
  <c r="G142" i="6"/>
  <c r="G141" i="6"/>
  <c r="G140" i="6"/>
  <c r="G139" i="6"/>
  <c r="G138" i="6"/>
  <c r="G137" i="6"/>
  <c r="G136" i="6"/>
  <c r="G135" i="6"/>
  <c r="G134" i="6"/>
  <c r="G133" i="6"/>
  <c r="G132" i="6"/>
  <c r="G131" i="6"/>
  <c r="G130" i="6"/>
  <c r="G129" i="6"/>
  <c r="G128" i="6"/>
  <c r="G168" i="6"/>
  <c r="G167" i="6"/>
  <c r="G125" i="6"/>
  <c r="G124" i="6"/>
  <c r="G123" i="6"/>
  <c r="G122" i="6"/>
  <c r="G121" i="6"/>
  <c r="G120" i="6"/>
  <c r="G166" i="6"/>
  <c r="G119" i="6"/>
  <c r="G118" i="6"/>
  <c r="G117" i="6"/>
  <c r="G116" i="6"/>
  <c r="G115" i="6"/>
  <c r="G114" i="6"/>
  <c r="G113" i="6"/>
  <c r="G112" i="6"/>
  <c r="G111" i="6"/>
  <c r="G110" i="6"/>
  <c r="G109" i="6"/>
  <c r="G108" i="6"/>
  <c r="G107" i="6"/>
  <c r="G106" i="6"/>
  <c r="G105" i="6"/>
  <c r="G104" i="6"/>
  <c r="G103" i="6"/>
  <c r="G102" i="6"/>
  <c r="G101" i="6"/>
  <c r="G100" i="6"/>
  <c r="G99" i="6"/>
  <c r="G98" i="6"/>
  <c r="G97" i="6"/>
  <c r="G96" i="6"/>
  <c r="G95" i="6"/>
  <c r="G94" i="6"/>
  <c r="G93" i="6"/>
  <c r="G92" i="6"/>
  <c r="G91" i="6"/>
  <c r="G90" i="6"/>
  <c r="G89" i="6"/>
  <c r="G88" i="6"/>
  <c r="G87" i="6"/>
  <c r="G86" i="6"/>
  <c r="G85" i="6"/>
  <c r="G84" i="6"/>
  <c r="G83" i="6"/>
  <c r="G82" i="6"/>
  <c r="G81" i="6"/>
  <c r="G80" i="6"/>
  <c r="G79" i="6"/>
  <c r="G78" i="6"/>
  <c r="G77" i="6"/>
  <c r="G76" i="6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8" i="6"/>
  <c r="G7" i="6"/>
  <c r="G6" i="6"/>
  <c r="G191" i="6"/>
  <c r="F107" i="7"/>
  <c r="F106" i="7"/>
  <c r="F105" i="7"/>
  <c r="F104" i="7"/>
  <c r="F103" i="7"/>
  <c r="F102" i="7"/>
  <c r="F101" i="7"/>
  <c r="D100" i="7"/>
  <c r="F97" i="7"/>
  <c r="F96" i="7"/>
  <c r="F95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108" i="7"/>
  <c r="J178" i="1"/>
</calcChain>
</file>

<file path=xl/sharedStrings.xml><?xml version="1.0" encoding="utf-8"?>
<sst xmlns="http://schemas.openxmlformats.org/spreadsheetml/2006/main" count="9437" uniqueCount="4967">
  <si>
    <t>MINISTERIO DE COMUNICACIONES, INFRAESTRUCTURA Y VIVIENDA</t>
  </si>
  <si>
    <t>SUBPRODUCTO</t>
  </si>
  <si>
    <t>INSUMO Y/O BIEN</t>
  </si>
  <si>
    <t>COSTO UNITARIO</t>
  </si>
  <si>
    <t>CANTIDAD</t>
  </si>
  <si>
    <t>TOTAL</t>
  </si>
  <si>
    <t>SERVICIOS GENERALES COVIAL</t>
  </si>
  <si>
    <t>DIRECCIÓN Y COORDINACIÓN</t>
  </si>
  <si>
    <t>ENERGIA ELECTRICA</t>
  </si>
  <si>
    <t>AGUA</t>
  </si>
  <si>
    <t>TELEFONIA</t>
  </si>
  <si>
    <t>DIVULGACION E INFORMACION</t>
  </si>
  <si>
    <t>IMPRESION, ENCUADERNACION Y REPRODUCCION</t>
  </si>
  <si>
    <t>TRANSPORTE DE PERSONAS</t>
  </si>
  <si>
    <t>ARRENDAMIENTO DE EDIFICIOS Y LOCALES</t>
  </si>
  <si>
    <t>ARREND. DE MAQUINAS Y EQUIPOS DE OFICINA</t>
  </si>
  <si>
    <t>DERECHOS DE BIENES INTANGIBLES</t>
  </si>
  <si>
    <t>MANT. Y REP. DE  EQUIPO DE COMPUTO</t>
  </si>
  <si>
    <t>MANT. Y REP. DE OTRAS MAQUINAS Y EQUIPOS</t>
  </si>
  <si>
    <t>MANT. Y REP. DE EDIFICIOS</t>
  </si>
  <si>
    <t>LIBROS, REVISTAS Y PERIODICOS</t>
  </si>
  <si>
    <t>MANT. Y REP. DE INSTALACIONES</t>
  </si>
  <si>
    <t>SERVICIOS JURIDICOS</t>
  </si>
  <si>
    <t>SERVCIOS, ECONOMICO CONTABLE Y DE AUDITORIA</t>
  </si>
  <si>
    <t xml:space="preserve">SERVICIOS DE INGENIERIA, ARQUITECTURA Y SUPERVISION DE OBRAS </t>
  </si>
  <si>
    <t>PRIMAS Y GASTOS DE SEGUROS Y FIANZAS</t>
  </si>
  <si>
    <t>SERVICIOS DE ATENCION Y PROTOCOLO</t>
  </si>
  <si>
    <t>OTROS SERVICIOS NO PERSONALES</t>
  </si>
  <si>
    <t>EQUIPO DE COMPUTO</t>
  </si>
  <si>
    <t>ADQUISICION DE MATERIALES Y SUMINISTROS</t>
  </si>
  <si>
    <t xml:space="preserve">CENAS PARA PERSONAL </t>
  </si>
  <si>
    <t>ALMUERZOS PARA PERSONAL</t>
  </si>
  <si>
    <t>TOALLAS PARA TRAPEAR</t>
  </si>
  <si>
    <t>TOALLAS PARA LIMPIAR</t>
  </si>
  <si>
    <t>HOJAS DE PAPEL FOTOCOPIADORA TAMAÑO DOBLE CARTA</t>
  </si>
  <si>
    <t>HOJAS DE PAPEL FOTOCOPIADORA TAMAÑO OFICIO</t>
  </si>
  <si>
    <t>HOJAS DE PAPEL FOTOCOPIADORA TAMAÑO CARTA</t>
  </si>
  <si>
    <t>SOBRE MANILA TAMAÑO OFICIO</t>
  </si>
  <si>
    <t>SOBRE MANILA TAMAÑO EXTRA OFICIO</t>
  </si>
  <si>
    <t>FOLDER MANILA TAMAÑO OFICIO</t>
  </si>
  <si>
    <t>SERVILLETAS DE PAPEL</t>
  </si>
  <si>
    <t>SOBRE MANILA TAMAÑO CARTA</t>
  </si>
  <si>
    <t>FOLDER MANILA TAMAÑO CARTA</t>
  </si>
  <si>
    <t>PAPEL HIGIENICO</t>
  </si>
  <si>
    <t>ARCHIVADORES TAMAÑO OFICIO</t>
  </si>
  <si>
    <t>ARCHIVADORES TAMAÑO CARTA</t>
  </si>
  <si>
    <t>SUSCRIPSIONES AL PERIODICO</t>
  </si>
  <si>
    <t>GUANTES DE HULE</t>
  </si>
  <si>
    <t xml:space="preserve">INSECTICIDAS </t>
  </si>
  <si>
    <t>TINTA HP 88-A</t>
  </si>
  <si>
    <t>TINTA CANON PG 210</t>
  </si>
  <si>
    <t>TINTA HP 86-A</t>
  </si>
  <si>
    <t>TINTA HP 87-A</t>
  </si>
  <si>
    <t>TINTA HP NO. 74</t>
  </si>
  <si>
    <t>TINTA CANON CL211</t>
  </si>
  <si>
    <t>TINTA HP 85-A</t>
  </si>
  <si>
    <t>TINTA HP NO. 95</t>
  </si>
  <si>
    <t>TINTA HP NO. 96</t>
  </si>
  <si>
    <t>TINTA HP NO. 75</t>
  </si>
  <si>
    <t>TINTA HP NO. 28</t>
  </si>
  <si>
    <t>TINTA HP NO. 57</t>
  </si>
  <si>
    <t>TINTA HP NO. 78</t>
  </si>
  <si>
    <t>TONER HP Q2613</t>
  </si>
  <si>
    <t>TINTA HP NO. 22</t>
  </si>
  <si>
    <t>TONER SAMSUNG ML1640</t>
  </si>
  <si>
    <t>TONER HP 285-A</t>
  </si>
  <si>
    <t>FOLDER PLASTICO TAMAÑO OFICIO</t>
  </si>
  <si>
    <t>FOLDER PLASTICO TAMAÑO CARTA</t>
  </si>
  <si>
    <t>BOLSAS PLASTICAS JARDINERAS</t>
  </si>
  <si>
    <t>BOLSAS PLASTICAS MEDIANAS</t>
  </si>
  <si>
    <t>CAJAS PLASTICAS CON TAPADERA</t>
  </si>
  <si>
    <t>SACAPUNTAS</t>
  </si>
  <si>
    <t>CERA PARA CONTAR</t>
  </si>
  <si>
    <t>MARCADORES PARA PIZARRA</t>
  </si>
  <si>
    <t>MARCADORES PERMANENTES</t>
  </si>
  <si>
    <t>CORRECTORES TIPO PLUMA</t>
  </si>
  <si>
    <t>MARCADORES RESALTADORES</t>
  </si>
  <si>
    <t>LAPICES</t>
  </si>
  <si>
    <t>BOLIGRAFOS NEGROS</t>
  </si>
  <si>
    <t>BORRADOR</t>
  </si>
  <si>
    <t>TAPE MAGICO</t>
  </si>
  <si>
    <t>ARCHIVADOR</t>
  </si>
  <si>
    <t>ESPONJA PARA TRASTES</t>
  </si>
  <si>
    <t>PALA</t>
  </si>
  <si>
    <t>ESCOBA</t>
  </si>
  <si>
    <t>JABON PARA MANOS</t>
  </si>
  <si>
    <t>AMBIENTAL EN AEROSOL</t>
  </si>
  <si>
    <t>LIMPIA VIDRIOS</t>
  </si>
  <si>
    <t>DESINFECTANTE</t>
  </si>
  <si>
    <t>SERVICIOS GENERALES AL FIDEICOMISO</t>
  </si>
  <si>
    <t>SERVICIO AL VEHICULO P-739CYR</t>
  </si>
  <si>
    <t>SERVICIO AL VEHICULO P-146DXY</t>
  </si>
  <si>
    <t>SERVICIO AL VEHICULO P-74ODWS</t>
  </si>
  <si>
    <t>SERVICIO AL VEHICULO P-882BVV</t>
  </si>
  <si>
    <t>SERVICIO AL VEHICULO P-880BVV</t>
  </si>
  <si>
    <t>SERVICIO AL VEHICULO O-744BBC</t>
  </si>
  <si>
    <t>SERVICIO AL VEHICULO O-745BBC</t>
  </si>
  <si>
    <t>SERVICIO AL VEHICULO O-746BBC</t>
  </si>
  <si>
    <t>SERVICIO AL VEHICULO O-747BBC</t>
  </si>
  <si>
    <t>SERVICIO AL VEHICULO P-881BVV</t>
  </si>
  <si>
    <t>SERVICIO AL VEHICULO O-089BBD</t>
  </si>
  <si>
    <t>SERVICIO AL VEHICULO O-092BBD</t>
  </si>
  <si>
    <t xml:space="preserve">SERVICIO AL VEHICULO P-448DCV </t>
  </si>
  <si>
    <t>SERVICIO AL VEHICULO P-467BMN</t>
  </si>
  <si>
    <t xml:space="preserve">SERVICIO AL VEHICULO O-0854BBH </t>
  </si>
  <si>
    <t xml:space="preserve">SERVICIO AL VEHICULO P-783CLG </t>
  </si>
  <si>
    <t xml:space="preserve">SERVICIO AL VEHICULO O-0853BBH </t>
  </si>
  <si>
    <t>SERVICIO AL VEHICULO O-0857BBH</t>
  </si>
  <si>
    <t xml:space="preserve">SERVICIO AL VEHICULO O-0852BBH </t>
  </si>
  <si>
    <t>SERVICIO AL VEHICULO P-580DXY</t>
  </si>
  <si>
    <t>GASTOS BANCARIOS, COMISIONES Y OTROS GASTOS</t>
  </si>
  <si>
    <t>LLANTA 245/70R15</t>
  </si>
  <si>
    <t>LLANTA 265/65R17</t>
  </si>
  <si>
    <t>LLANTA 245/70R16</t>
  </si>
  <si>
    <t>LUBRICANTE 20W50</t>
  </si>
  <si>
    <t>LUBRICANTE 60W40</t>
  </si>
  <si>
    <t>CUPONES DE COMBUSTIBLE</t>
  </si>
  <si>
    <t>PORTA FUSIBLES</t>
  </si>
  <si>
    <t>TERMINALES DE BATERÍA</t>
  </si>
  <si>
    <t>HULES CENTRALES DE VARILLA ESTABILIZADORA</t>
  </si>
  <si>
    <t>MANGUERA DE ALTA PRESION</t>
  </si>
  <si>
    <t>SELLOS HIDRAULICOS  O RETENEDORES</t>
  </si>
  <si>
    <t>FILTRO DE COMBUSTIBLE</t>
  </si>
  <si>
    <t>ROTULAS DE MULETA INFERIOR</t>
  </si>
  <si>
    <t>BOMBA UXILIAR DE FRENOS</t>
  </si>
  <si>
    <t>PASTILLAS DELANTERAS</t>
  </si>
  <si>
    <t>BUGES O BUSHINES DE MULETA SUPERIOR</t>
  </si>
  <si>
    <t>BUGES O BUSHINES DE MULETA INFERIOR</t>
  </si>
  <si>
    <t>PUNTAS DE FLECHA</t>
  </si>
  <si>
    <t>BRAZO DE CREMALLERA DE TIMON</t>
  </si>
  <si>
    <t>BOMBA DE ACIETE</t>
  </si>
  <si>
    <t>BOMBA DE AGUA</t>
  </si>
  <si>
    <t>GUARDAPOLVOS</t>
  </si>
  <si>
    <t xml:space="preserve">CABEZAL INTERNO </t>
  </si>
  <si>
    <t>ROTULAS DE MULETA SUPERIOR</t>
  </si>
  <si>
    <t>MULETAS DELANTERAS</t>
  </si>
  <si>
    <t>COJINETES DE CATARINA</t>
  </si>
  <si>
    <t xml:space="preserve">CABEZAL EXTERNO </t>
  </si>
  <si>
    <t>SILVIN</t>
  </si>
  <si>
    <t>FILTRO DE ACEITE</t>
  </si>
  <si>
    <t xml:space="preserve">EMPAQUES </t>
  </si>
  <si>
    <t>VARILLA CENTRAL DEDIRECCION</t>
  </si>
  <si>
    <t>TRANSFER</t>
  </si>
  <si>
    <t>CRUCES DE TRANSMISION</t>
  </si>
  <si>
    <t>COLLARIN DE CLUCHE</t>
  </si>
  <si>
    <t>CORONA PIÑON  DE CATARINA</t>
  </si>
  <si>
    <t>DISCO DE FRENOS</t>
  </si>
  <si>
    <t>FILTRO DE AIRE</t>
  </si>
  <si>
    <t>SINCRONIZADORES</t>
  </si>
  <si>
    <t>SHOCK DELANTEROS</t>
  </si>
  <si>
    <t>SHOCK TRASEROS</t>
  </si>
  <si>
    <t>FRICCIONES TRASERAS</t>
  </si>
  <si>
    <t>BOMBA CENTRAL DE FRENOS</t>
  </si>
  <si>
    <t>MANTENIMIENTO DE LA RED VIAL MULTIMUNICIPAL GUATEMALA</t>
  </si>
  <si>
    <t>RED VIAL PAVIMENTADA CON MANTENIMIENTO</t>
  </si>
  <si>
    <t>NO APLICA</t>
  </si>
  <si>
    <t>173</t>
  </si>
  <si>
    <t>188</t>
  </si>
  <si>
    <t>RED VIAL TERCIARIA NO PAVIMENTADA CON MANTENIMIENTO RUTINARIO</t>
  </si>
  <si>
    <t>MANTENIMIENTO DE LA RED VIAL TECPAN GUATEMALA</t>
  </si>
  <si>
    <t>MANTENIMIENTO DE LA RED VIAL VILLA CANALES</t>
  </si>
  <si>
    <t>MANTENIMIENTO DE LA RED VIAL POCHUTA</t>
  </si>
  <si>
    <t>MANTENIMIENTO DE LA RED VIAL GUASTATOYA</t>
  </si>
  <si>
    <t>MANTENIMIENTO DE LA RED VIAL GUATEMALA</t>
  </si>
  <si>
    <t>MANTENIMIENTO DE LA RED VIAL SAN CRISTOBAL ACASAGUASTLAN</t>
  </si>
  <si>
    <t>MANTENIMIENTO DE LA RED VIAL SAN JUAN SACATEPEQUEZ</t>
  </si>
  <si>
    <t>MANTENIMIENTO DE LA RED VIAL PASTORES</t>
  </si>
  <si>
    <t>MANTENIMIENTO DE LA RED VIAL MIXCO</t>
  </si>
  <si>
    <t>MANTENIMIENTO DE LA RED VIAL SAN PEDRO SACATEPEQUEZ GUAT.</t>
  </si>
  <si>
    <t>MANTENIMIENTO DE LA RED VIAL MULTIMUNICIPAL EL PROGRESO</t>
  </si>
  <si>
    <t>MANTENIMIENTO DE LA RED VIAL ANTIGUA GUATEMALA</t>
  </si>
  <si>
    <t>MANTENIMIENTO DE LA RED VIAL VILLA NUEVA</t>
  </si>
  <si>
    <t>MANTENIMIENTO DE LA RED VIAL SAN MARTIN JILOTEPEQUE</t>
  </si>
  <si>
    <t>MANTENIMIENTO DE LA RED VIAL PATZICIA</t>
  </si>
  <si>
    <t>MANTENIMIENTO DE LA RED VIAL ACATENANGO</t>
  </si>
  <si>
    <t>MANTENIMIENTO DE LA RED VIAL MULTIMUNICIPAL SACATEPEQUEZ</t>
  </si>
  <si>
    <t>MANTENIMIENTO DE LA RED VIAL SUMPANGO</t>
  </si>
  <si>
    <t>MANTENIMIENTO DE LA RED VIAL MALACATANCITO</t>
  </si>
  <si>
    <t>MANTENIMIENTO DE LA RED VIAL LIVINGSTON</t>
  </si>
  <si>
    <t>MANTENIMIENTO DE LA RED VIAL SANTIAGO SACATEPEQUEZ</t>
  </si>
  <si>
    <t>MANTENIMIENTO DE LA RED VIAL MULTIMUNICIPAL IZABAL</t>
  </si>
  <si>
    <t>MANTENIMIENTO DE LA RED VIAL SAN ANDRES SEMETABAJ</t>
  </si>
  <si>
    <t xml:space="preserve">MANTENIMIENTO DE LA RED VIAL SAN PABLO </t>
  </si>
  <si>
    <t>MANTENIMIENTO DE LA RED VIAL SAN MIGUEL ACATAN</t>
  </si>
  <si>
    <t>MANTENIMIENTO DE LA RED VIAL CHIQUIMULA</t>
  </si>
  <si>
    <t>MANTENIMIENTO DE LA RED VIAL CONCEPCION LAS MINAS</t>
  </si>
  <si>
    <t>MANTENIMIENTO DE LA RED VIAL MATAQUESCUINTLA</t>
  </si>
  <si>
    <t>MANTENIMIENTO DE LA RED VIAL SAN RAFAEL PETZAL</t>
  </si>
  <si>
    <t>MANTENIMIENTO DE LA RED VIAL SANTA ROSA DE LIMA</t>
  </si>
  <si>
    <t>MANTENIMIENTO DE LA RED VIAL SAN ANTONIO PALOPÓ</t>
  </si>
  <si>
    <t>MANTENIMIENTO DE LA RED VIAL SOLOLA</t>
  </si>
  <si>
    <t>MANTENIMIENTO DE LA RED VIAL ZUNIL</t>
  </si>
  <si>
    <t>MANTENIMIENTO DE LA RED VIAL SANTA CATARINA IXTAHUACAN</t>
  </si>
  <si>
    <t>MANTENIMIENTO DE LA RED VIAL MULTIMUNICIPAL SOLOLA</t>
  </si>
  <si>
    <t>MANTENIMIENTO DE LA RED VIAL MULTIMUNICIPAL CHIMALTENANGO</t>
  </si>
  <si>
    <t>MANTENIMIENTO DE LA RED VIAL MULTIMUNICIPAL QUICHE</t>
  </si>
  <si>
    <t>MANTENIMIENTO DE LA RED VIAL ASUNCION MITA</t>
  </si>
  <si>
    <t>MANTENIMIENTO DE LA RED VIAL CHISEC</t>
  </si>
  <si>
    <t>MANTENIMIENTO DE LA RED VIAL MULTIMUNICIPAL SANTA ROSA</t>
  </si>
  <si>
    <t>MANTENIMIENTO DE LA RED VIAL MULTIMUNICIPAL ZACAPA</t>
  </si>
  <si>
    <t>MANTENIMIENTO DE LA RED VIAL MULTIMUNICIPAL CHIQUIMULA</t>
  </si>
  <si>
    <t>MANTENIMIENTO DE LA RED VIAL SAN LUIS</t>
  </si>
  <si>
    <t>MANTENIMIENTO DE LA RED VIAL MOMOSTENANGO</t>
  </si>
  <si>
    <t xml:space="preserve">MANTENIMIENTO DE LA RED VIAL EL TUMBADOR </t>
  </si>
  <si>
    <t>MANTENIMIENTO DE LA RED VIAL MULTIDEPARTAMENTAL REGION II</t>
  </si>
  <si>
    <t>MANTENIMIENTO DE LA RED VIAL MULTIMUNICIPAL BAJA VERAPAZ</t>
  </si>
  <si>
    <t>MANTENIMIENTO DE LA RED VIAL CANTEL</t>
  </si>
  <si>
    <t>MANTENIMIENTO DE LA RED VIAL IZTAPA</t>
  </si>
  <si>
    <t>MANTENIMIENTO DE LA RED VIAL SAN PEDRO JOCOPILAS</t>
  </si>
  <si>
    <t>MANTENIMIENTO DE LA RED VIAL IXCHIGUAN</t>
  </si>
  <si>
    <t>MANTENIMIENTO DE LA RED VIAL JOYABAJ</t>
  </si>
  <si>
    <t>MANTENIMIENTO DE LA RED VIAL PURULHA</t>
  </si>
  <si>
    <t>MANTENIMIENTO DE LA RED VIAL COBAN</t>
  </si>
  <si>
    <t>MANTENIMIENTO DE LA RED VIAL MORALES</t>
  </si>
  <si>
    <t>MANTENIMIENTO DE LA RED VIAL ZACAPA</t>
  </si>
  <si>
    <t>MANTENIMIENTO DE LA RED VIAL SANTA MARIA CHIQUIMULA</t>
  </si>
  <si>
    <t>MANTENIMIENTO DE LA RED VIAL MULTIREGIONAL</t>
  </si>
  <si>
    <t>MANTENIMIENTO DE LA RED VIAL SAN ANTONIO ILOTENANGO</t>
  </si>
  <si>
    <t>MANTENIMIENTO DE LA RED VIAL MULTIMUNICIPAL SUCHITEPEQUEZ</t>
  </si>
  <si>
    <t xml:space="preserve">MANTENIMIENTO DE LA RED VIAL FLORES </t>
  </si>
  <si>
    <t>MANTENIMIENTO DE LA RED VIAL PACHALUM</t>
  </si>
  <si>
    <t>MANTENIMIENTO DE LA RED VIAL LOS AMATES</t>
  </si>
  <si>
    <t>MANTENIMIENTO DE LA RED VIAL SAN PEDRO SACATEPEQUEZ SN. MARCOS</t>
  </si>
  <si>
    <t>MANTENIMIENTO DE LA RED VIAL SAN MARCOS LA LAGUNA</t>
  </si>
  <si>
    <t>MANTENIMIENTO DE LA RED VIAL SANTIAGO ATITLAN</t>
  </si>
  <si>
    <t>MANTENIMIENTO DE LA RED VIAL USUMATLAN</t>
  </si>
  <si>
    <t>MANTENIMIENTO DE LA RED VIAL OLOPA</t>
  </si>
  <si>
    <t>MANTENIMIENTO DE LA RED VIAL GENOVA</t>
  </si>
  <si>
    <t>MANTENIMIENTO DE LA RED VIAL MULTIMUNICIPAL TOTONICAPAN</t>
  </si>
  <si>
    <t>MANTENIMIENTO DE LA RED VIAL MULTIMUNICIPAL PETEN</t>
  </si>
  <si>
    <t>MANTENIMIENTO DE LA RED VIAL MAZATENANGO</t>
  </si>
  <si>
    <t>MANTENIMIENTO DE LA RED VIAL MULTIMUNICIPAL JUTIAPA</t>
  </si>
  <si>
    <t>MANTENIMIENTO DE LA RED VIAL RABINAL</t>
  </si>
  <si>
    <t>MANTENIMIENTO DE LA RED VIAL MULTIMUNICIPAL JALAPA</t>
  </si>
  <si>
    <t>MANTENIMIENTO DE LA RED VIAL CABAÑAS</t>
  </si>
  <si>
    <t>MANTENIMIENTO DE LA RED VIAL CAJOLA</t>
  </si>
  <si>
    <t>MANTENIMIENTO DE LA RED VIAL MULTIMUNICIPAL RETALHULEU</t>
  </si>
  <si>
    <t>MANTENIMIENTO DE LA RED VIAL PATULUL</t>
  </si>
  <si>
    <t>MANTENIMIENTO DE LA RED VIAL SAN CRISTOBAL CUCHO</t>
  </si>
  <si>
    <t xml:space="preserve">MANTENIMIENTO DE LA RED VIAL SAN SEBASTIAN </t>
  </si>
  <si>
    <t>MANTENIMIENTO DE LA RED VIAL SAN LUCAS TOLIMAN</t>
  </si>
  <si>
    <t>MANTENIMIENTO DE LA RED VIAL SANTA LUCIA UTATLAN</t>
  </si>
  <si>
    <t>MANTENIMIENTO DE LA RED VIAL NAHUALA</t>
  </si>
  <si>
    <t>MANTENIMIENTO DE LA RED VIAL SANTA CATARINA PALOPO</t>
  </si>
  <si>
    <t>MANTENIMIENTO DE LA RED VIAL SANTA CRUZ VERAPAZ</t>
  </si>
  <si>
    <t>MANTENIMIENTO DE LA RED VIAL SAN PEDRO PINULA</t>
  </si>
  <si>
    <t>MANTENIMIENTO DE LA RED VIAL LA UNION</t>
  </si>
  <si>
    <t>MANTENIMIENTO DE LA RED VIAL TOTONICAPAN</t>
  </si>
  <si>
    <t>MANTENIMIENTO DE LA RED VIAL NUEVO PROGRESO</t>
  </si>
  <si>
    <t>MANTENIMIENTO DE LA RED VIAL SAN JUAN IXCOY</t>
  </si>
  <si>
    <t>MANTENIMIENTO DE LA RED VIAL MULTIMUNICIPAL HUEHUETENANGO</t>
  </si>
  <si>
    <t>MANTENIMIENTO DE LA RED VIAL CHICAMAN</t>
  </si>
  <si>
    <t>MANTENIMIENTO DE LA RED VIAL LA DEMOCRACIA HUEHUETENANGO</t>
  </si>
  <si>
    <t>MANTENIMIENTO DE LA RED VIAL NENTON</t>
  </si>
  <si>
    <t>MANTENIMIENTO DE LA RED VIAL MALACATAN</t>
  </si>
  <si>
    <t>MANTENIMIENTO DE LA RED VIAL LA LIBERTAD HUEHUETENANGO</t>
  </si>
  <si>
    <t>MANTENIMIENTO DE LA RED VIAL SAN RAFAEL INDEPENDENCIA</t>
  </si>
  <si>
    <t>MANTENIMIENTO DE LA RED VIAL SAN JUAN ERMITA</t>
  </si>
  <si>
    <t>MANTENIMIENTO DE LA RED VIAL TECULUTAN</t>
  </si>
  <si>
    <t>MANTENIMIENTO DE LA RED VIAL MULTIMUNICIPAL ESCUINTLA</t>
  </si>
  <si>
    <t>MANTENIMIENTO DE LA RED VIAL SAN ANDRES XECUL</t>
  </si>
  <si>
    <t>MANTENIMIENTO DE LA RED VIAL SAN JUAN LA LAGUNA</t>
  </si>
  <si>
    <t>MANTENIMIENTO DE LA RED VIAL FRAY BARTOLOME DE LAS CASAS</t>
  </si>
  <si>
    <t>MANTENIMIENTO DE LA RED VIAL PALESTINA DE LOS ALTOS</t>
  </si>
  <si>
    <t>MANTENIMIENTO DE LA RED VIAL MULTIMUNICIPAL QUETZALTENANGO</t>
  </si>
  <si>
    <t>MANTENIMIENTO DE LA RED VIAL PATZITE</t>
  </si>
  <si>
    <t>MANTENIMIENTO DE LA RED VIAL SANTA CRUZ MULUA</t>
  </si>
  <si>
    <t>MANTENIMIENTO DE LA RED VIAL SAN ANTONIO PALOPO</t>
  </si>
  <si>
    <t>MANTENIMIENTO DE LA RED VIAL GUAZACAPAN</t>
  </si>
  <si>
    <t>MANTENIMIENTO DE LA RED VIAL CHICHE</t>
  </si>
  <si>
    <t>MANTENIMIENTO DE LA RED VIAL SAN JUAN COTZAL</t>
  </si>
  <si>
    <t>MANTENIMIENTO DE LA RED VIAL SAN FRANCISCO LA UNION</t>
  </si>
  <si>
    <t>MANTENIMIENTO DE LA RED VIAL MULTIMUNICIPAL SAN MARCOS</t>
  </si>
  <si>
    <t>MANTENIMIENTO DE LA RED VIAL RIO HONDO</t>
  </si>
  <si>
    <t>MANTENIMIENTO DE LA RED VIAL COMAPA</t>
  </si>
  <si>
    <t>MANTENIMIENTO DE LA RED VIAL ESTANZUELA</t>
  </si>
  <si>
    <t>MANTENIMIENTO DE LA RED VIAL MULTIDEPARTAMENTAL REGION IV</t>
  </si>
  <si>
    <t>MANTENIMIENTO DE LA RED VIAL MULTIDEPARTAMENTAL REGION VI</t>
  </si>
  <si>
    <t>MANTENIMIENTO DE LA RED VIAL QUEZADA</t>
  </si>
  <si>
    <t>MANTENIMIENTO DE LA RED VIAL SAN ANTONIO SACATEPEQUEZ</t>
  </si>
  <si>
    <t>MANTENIMIENTO DE LA RED VIAL TEJUTLA</t>
  </si>
  <si>
    <t>MANTENIMIENTO DE LA RED VIAL EL QUETZAL</t>
  </si>
  <si>
    <t>MANTENIMIENTO DE LA RED VIAL LA REFORMA</t>
  </si>
  <si>
    <t>MANTENIMIENTO DE LA RED VIAL SACAPULAS</t>
  </si>
  <si>
    <t>MANTENIMIENTO DE LA RED VIAL JACALTENANGO HUEHUETENANGO</t>
  </si>
  <si>
    <t>MANTENIMIENTO DE LA RED VIAL IXTAHUACAN</t>
  </si>
  <si>
    <t>MANTENIMIENTO DE LA RED VIAL SAN ANTONIO HUISTA</t>
  </si>
  <si>
    <t>MANTENIMIENTO DE LA RED VIAL AGUACATAN</t>
  </si>
  <si>
    <t>MANTENIMIENTO DE LA RED VIAL JOCOTAN</t>
  </si>
  <si>
    <t>MANTENIMIENTO DE LA RED VIAL SANTA CRUZ BALANYA</t>
  </si>
  <si>
    <t>MANTENIMIENTO DE LA RED VIAL COMALAPA</t>
  </si>
  <si>
    <t>MANTENIMIENTO DE LA RED VIAL SANTA APOLONIA</t>
  </si>
  <si>
    <t>MANTENIMIENTO DE LA RED VIAL SANTA MARIA DE JESUS</t>
  </si>
  <si>
    <t>MANTENIMIENTO DE LA RED VIAL SENAHU</t>
  </si>
  <si>
    <t>MANTENIMIENTO DE LA RED VIAL CHIANTLA</t>
  </si>
  <si>
    <t>MANTENIMIENTO DE LA RED VIAL SAN PABLO LA LAGUNA</t>
  </si>
  <si>
    <t>MANTENIMIENTO DE LA RED VIAL  CUNEN</t>
  </si>
  <si>
    <t>MANTENIMIENTO DE LA RED VIAL CHICHICASTENANGO</t>
  </si>
  <si>
    <t>MANTENIMIENTO DE LA RED VIAL SAN JUAN OSTUNCALCO</t>
  </si>
  <si>
    <t>MANTENIMIENTO DE LA RED VIAL PUERTO BARRIOS</t>
  </si>
  <si>
    <t>MANTENIMIENTO DE LA RED VIAL SAN ANTONIO SUCHITEPEQUEZ</t>
  </si>
  <si>
    <t>MANTENIMIENTO DE LA RED VIAL BARILLAS HUEHUETENANGO</t>
  </si>
  <si>
    <t>MANTENIMIENTO DE LA RED VIAL MULTIMUNICIPAL ALTA VERAPAZ</t>
  </si>
  <si>
    <t>MANTENIMIENTO DE LA RED VIAL CAHABON</t>
  </si>
  <si>
    <t>MANTENIMIENTO DE LA RED VIAL SAN CRISTOBAL VERAPAZ</t>
  </si>
  <si>
    <t>MANTENIMIENTO DE LA RED VIAL SANTA CATARINA PINULA</t>
  </si>
  <si>
    <t>NOMBRE DEL CENTRO DE COSTO</t>
  </si>
  <si>
    <t>DETALLE DE INSUMOS, SUBPRODUCTOS Y COSTOS DE CADA CENTRO DE COSTO</t>
  </si>
  <si>
    <t>UNIDAD EJECUTORA DE CONSERVACIÓN VIAL</t>
  </si>
  <si>
    <t>EJERCICIO FISCAL 2017</t>
  </si>
  <si>
    <t>RENGLÓN</t>
  </si>
  <si>
    <t>INFORMACIÓN PARA COSTEO DE CENTROS DE COSTO</t>
  </si>
  <si>
    <t>DIRECCION GENERAL DE TRANSPORTES -DGT-</t>
  </si>
  <si>
    <t>NOMBRE DE CENTRO DE COSTO</t>
  </si>
  <si>
    <t>SUB PRODUCTO</t>
  </si>
  <si>
    <t xml:space="preserve">BORRADOR </t>
  </si>
  <si>
    <t>BORRADORES DE ESCOBA</t>
  </si>
  <si>
    <t>BOTES DE BASURA</t>
  </si>
  <si>
    <t>CAFÉ INSTANTÁNEO</t>
  </si>
  <si>
    <t>CALCULADORAS</t>
  </si>
  <si>
    <t>CARPETAS PARA ARCHIVAR(FOLDER COLGANTES DE COLORES</t>
  </si>
  <si>
    <t>CLIPS GRANDES</t>
  </si>
  <si>
    <t>CLIPS PEQUEÑOS</t>
  </si>
  <si>
    <t>CLORO PARA USO EN EL EDIFICIO</t>
  </si>
  <si>
    <t>CORRECTOR PLUMA</t>
  </si>
  <si>
    <t>CUADERNOS UNIVERSITARIOS</t>
  </si>
  <si>
    <t>CUENTA FÁCIL</t>
  </si>
  <si>
    <t xml:space="preserve">ENGRAPADORAS </t>
  </si>
  <si>
    <t>ESCOBAS PLÁSTICAS</t>
  </si>
  <si>
    <t>FAX</t>
  </si>
  <si>
    <t>GORRAS DGT</t>
  </si>
  <si>
    <t>GRAPAS STANDARD</t>
  </si>
  <si>
    <t>LAPICEROS BIC  COLOR ROJO</t>
  </si>
  <si>
    <t>LIBRETAS DE TAQUIGRAFÍA</t>
  </si>
  <si>
    <t>MARCADOR PERMANENTE VARIOS COLORES</t>
  </si>
  <si>
    <t>MARCADOR RESALTADOR VARIOS COLORES</t>
  </si>
  <si>
    <t>PAPELERAS</t>
  </si>
  <si>
    <t>PORTAMINAS</t>
  </si>
  <si>
    <t>SACAGRAPAS</t>
  </si>
  <si>
    <t>TÓNER PARA FOTOCOPIADORA BROTHER TN 580</t>
  </si>
  <si>
    <t>ARRENDAMIENTO</t>
  </si>
  <si>
    <t>ENERGÍA ELÉCTRICA</t>
  </si>
  <si>
    <t>TOTAL CENTRO DE COSTO</t>
  </si>
  <si>
    <t xml:space="preserve">PERFORADOR </t>
  </si>
  <si>
    <t>FASTENER PARA FOLDER</t>
  </si>
  <si>
    <t>PAPEL BOND TAMAÑO CARTA</t>
  </si>
  <si>
    <t>CINTA PARA IMPRESORA EPSON FX-890</t>
  </si>
  <si>
    <t>LAPICEROS BIC  COLOR NEGRO</t>
  </si>
  <si>
    <t>PRITT EN BARRA</t>
  </si>
  <si>
    <t>ROLLO DE TAPE PEQUEÑO 1/2 PULGADA</t>
  </si>
  <si>
    <t>PAPEL BOND TAMAÑO OFICIO</t>
  </si>
  <si>
    <t>LAPICEROS BIC  COLOR AZUL</t>
  </si>
  <si>
    <t>DETERGENTE EN POLVO (LIBRA)</t>
  </si>
  <si>
    <t>SERVICIO DE VIGILANCIA</t>
  </si>
  <si>
    <t>COMPUTADORAS COMPLETAS</t>
  </si>
  <si>
    <t>DISPOSITIVOS USB (MEMORIAS) DE 2 GB</t>
  </si>
  <si>
    <t>ENGRAPADORA INDUSTRIAL</t>
  </si>
  <si>
    <t>ALMOHADILLAS PARA SELLOS</t>
  </si>
  <si>
    <t>ARCHIVO METÁLICO DE 4 GAVETAS</t>
  </si>
  <si>
    <t>DISPENSADOR DE TAPE</t>
  </si>
  <si>
    <t>CUADERNO EMPASTADO</t>
  </si>
  <si>
    <t>REGLAS PLÁSTICAS 30 CENTÍMETROS</t>
  </si>
  <si>
    <t>RESISTOL LIQUIDO</t>
  </si>
  <si>
    <t xml:space="preserve">CORRECTORES PARA MAQUINA ELÉCTRICA </t>
  </si>
  <si>
    <t>CORRECTOR LIQUIDO EN FRASCO</t>
  </si>
  <si>
    <t>GRAPAS GRANDES DE USO INDUSTRIAL</t>
  </si>
  <si>
    <t>CLIPS GIGANTE MARIPOSA</t>
  </si>
  <si>
    <t>CARTUCHO DE TÓNER PARA IMPRESORAS HP LJ 1320 Q5949A</t>
  </si>
  <si>
    <t>PINES (TACHUELA)</t>
  </si>
  <si>
    <t>PASTAS PARA ENCUADERNAR</t>
  </si>
  <si>
    <t>CARTUCHO DE TINTA HP 21</t>
  </si>
  <si>
    <t>CARTUCHO DE TINTA HP 22</t>
  </si>
  <si>
    <t>ESPIRALES DE 1 Y 1/2 PULGADA PARA ENCUADERNAR</t>
  </si>
  <si>
    <t>NYLON PARA FORRAR</t>
  </si>
  <si>
    <t>AZÚCAR BOLSA DE 5 LIBRAS</t>
  </si>
  <si>
    <t>LEITZ TAMAÑO CARTA</t>
  </si>
  <si>
    <t>LEITZ TAMAÑO OFICIO</t>
  </si>
  <si>
    <t>POST IT MEDIANO</t>
  </si>
  <si>
    <t>POST IT PEQUEÑO</t>
  </si>
  <si>
    <t>UNIFORMES COMPLETOS</t>
  </si>
  <si>
    <t>AGUA PURA</t>
  </si>
  <si>
    <t xml:space="preserve">FOLDER MANILA TAMAÑO CARTA </t>
  </si>
  <si>
    <t>FOLDERS TAMAÑO CARTA MEMBRETADOS</t>
  </si>
  <si>
    <t>PORTA GAFETES</t>
  </si>
  <si>
    <t>SOBRES MANILA TAMAÑO MEDIA CARTA</t>
  </si>
  <si>
    <t xml:space="preserve">FOLDER MANILA TAMAÑO OFICIO </t>
  </si>
  <si>
    <t>FOLDERS TAMAÑO OFICIO MEMBRETADOS</t>
  </si>
  <si>
    <t>JUEGOS DE SEPARADORES CON PESTAÑA</t>
  </si>
  <si>
    <t>PAPEL MEMBRETADO CARTA</t>
  </si>
  <si>
    <t>PAPEL MEMBRETADO OFICIO</t>
  </si>
  <si>
    <t>SOBRES MANILA TAMAÑO CARTA</t>
  </si>
  <si>
    <t>SENTENCIAS JUDICIALES</t>
  </si>
  <si>
    <t>SECCIÓN FINANCIERA</t>
  </si>
  <si>
    <t>DESTRUCTORA DE PAPEL</t>
  </si>
  <si>
    <t>ESCRITORIO TIPO SECRETARIAL</t>
  </si>
  <si>
    <t>CARTUCHO DE TÓNER HP 42X</t>
  </si>
  <si>
    <t xml:space="preserve">CARTUCHO DE TÓNER  HP CE390A </t>
  </si>
  <si>
    <t>TIJERAS</t>
  </si>
  <si>
    <t>LIBROS PARA ACTAS ( 400 PAGINAS)</t>
  </si>
  <si>
    <t>BLOCK AMARILLO DE LÍNEAS CARTA</t>
  </si>
  <si>
    <t>MASKING TAPE DE 2 PULGADAS</t>
  </si>
  <si>
    <t>TINTA PARA APARATO TRODAT</t>
  </si>
  <si>
    <t>ROLLO DE TAPE GRANDE 2 PULGADAS</t>
  </si>
  <si>
    <t>CAJA DE PAPEL CONTINUO TAMAÑO CARTA</t>
  </si>
  <si>
    <t>CINTA PARA IMPRESORA EPSON LX-300</t>
  </si>
  <si>
    <t>CINTA PARA IMPRESORA EPSON LQ-590</t>
  </si>
  <si>
    <t xml:space="preserve">SOBRES MANILA TAMAÑO OFICIO   </t>
  </si>
  <si>
    <t>IMPRESIÓN DE CALCOMANÍAS</t>
  </si>
  <si>
    <t>ARRENDAMIENTO DE EDIFICIO</t>
  </si>
  <si>
    <t>MANTENIMIENTO DEL EDIFICIOS</t>
  </si>
  <si>
    <t>SERVICIOS DE INFORMÁTICA</t>
  </si>
  <si>
    <t>TARJETA DE OPERACIÓN AGRÍCOLA</t>
  </si>
  <si>
    <t>LICENCIA DE TRANSPORTE EXTRAURBANO</t>
  </si>
  <si>
    <t>TARJETA DE OPERACIÓN DE TRANSPORTE EXTRAURBANO</t>
  </si>
  <si>
    <t>TARJETA DE OPERACIÓN DE TURISMO, AGRÍCOLA, INDUSTRIAL E INTENCIONAL</t>
  </si>
  <si>
    <t>BLOCK AMARILLO DE LINEAS CARTA</t>
  </si>
  <si>
    <t>TARJETA DE REGISTRO DE AUTORIZACIÓN DE TRANSPORTE DE CARGA</t>
  </si>
  <si>
    <t>BATERÍAS PARA TELÉFONO INALÁMBRICO</t>
  </si>
  <si>
    <t>CUENTA FÁCIL¿</t>
  </si>
  <si>
    <t>LICENCIA PARA VIAJE EXPRESO</t>
  </si>
  <si>
    <t>LICENCIA PARA VIAJE TEMPORAL</t>
  </si>
  <si>
    <t>CÁMARAS DE VIDEO</t>
  </si>
  <si>
    <t>BATERÍAS DOBLE A</t>
  </si>
  <si>
    <t>REVISIÓN FÍSICA DE UNIDADES</t>
  </si>
  <si>
    <t>TABLILLA CON CLIP OFICIO</t>
  </si>
  <si>
    <t>AGUA PURA BOTELLITA</t>
  </si>
  <si>
    <t>REMISIONES EN 5 PARTES</t>
  </si>
  <si>
    <t xml:space="preserve">AFICHES DIVERSOS MOTIVOS CAMPAÑA VERANO /INVIERNO  </t>
  </si>
  <si>
    <t>REPUESTOS Y ACCESORIOS</t>
  </si>
  <si>
    <t>BATERÍAS TRIPLE A</t>
  </si>
  <si>
    <t>BROCHAS 2"</t>
  </si>
  <si>
    <t>SAPOS PARA BAÑO</t>
  </si>
  <si>
    <t>VENTILADORES</t>
  </si>
  <si>
    <t>VENTOSAS PARA DESTAPAR BAÑOS</t>
  </si>
  <si>
    <t>CARTUCHO DE TONER XEROR PHASER 3140/3155/3160</t>
  </si>
  <si>
    <t>CARTUCHO TONER XEROR PHASER 6000/6010 CYAN</t>
  </si>
  <si>
    <t>CARTUCHOS DE TINTA EPSON AMARILLO TO63420</t>
  </si>
  <si>
    <t>CARTUCHOS DE TINTA EPSON CYAN T063220</t>
  </si>
  <si>
    <t>CARTUCHOS DE TINTA EPSON MAGENTA T063320</t>
  </si>
  <si>
    <t>CARTUCHOS DE TINTA EPSON NEGRO T063120</t>
  </si>
  <si>
    <t>TÓNER PARA FOTOCOPIADORA SHARP SF-770 NT 1</t>
  </si>
  <si>
    <t>EXTENSIONES ELÉCTRICAS 5 METROS CADA UNA</t>
  </si>
  <si>
    <t>EXTENSIONES ELÉCTRICAS DE 10 METROS</t>
  </si>
  <si>
    <t>FORMULARIOS DE CONSTANCIA INGRESO ALMACÉN</t>
  </si>
  <si>
    <t>CINTA P/MÁQUINA DE ESCRIBIR MECÁNICA</t>
  </si>
  <si>
    <t>FORMULARIO DE VIATICO ANTICIPO</t>
  </si>
  <si>
    <t>PALAS PLÁSTICAS PARA BASURA</t>
  </si>
  <si>
    <t>PALOS PARA TRAPEAR</t>
  </si>
  <si>
    <t>UPS</t>
  </si>
  <si>
    <t>GUSANOS PARA LIMPIAR BAÑOS</t>
  </si>
  <si>
    <t>MARCADORES PARA PIZARRA VARIOS COLORES</t>
  </si>
  <si>
    <t>PAPEL CARBÓN CARTA</t>
  </si>
  <si>
    <t>PAPEL CARBÓN OFICIO</t>
  </si>
  <si>
    <t>REGLETAS ELÉCTRICAS MULTICONTACTO</t>
  </si>
  <si>
    <t>TÓNER PARA FAX FILM PANASONIC</t>
  </si>
  <si>
    <t>TÓNER PARA FOTOCOPIADORA TN 311 KONIKA MINOLTA</t>
  </si>
  <si>
    <t xml:space="preserve">ACCESORIOS PARA BAÑOS </t>
  </si>
  <si>
    <t>CINTA LETRATAG PLASTIC DYMO CODIFICADOR</t>
  </si>
  <si>
    <t>GUANTES PLÁSTICOS PARA LIMPIEZA</t>
  </si>
  <si>
    <t>TÓNER PARA FOTOCOPIADORA RICOH TYPE 1130D</t>
  </si>
  <si>
    <t>AEROSOL CON AROMA DE USO EN EL EDIFICIO</t>
  </si>
  <si>
    <t>CERA ANTIDESLIZANTE</t>
  </si>
  <si>
    <t>LIMPIA VIDRIOS SPRAY</t>
  </si>
  <si>
    <t>PLATOS DESECHABLES DE TRES DIVISIONES</t>
  </si>
  <si>
    <t>ROLLO DE CÁÑAMO</t>
  </si>
  <si>
    <t>TUBOS PARA LÁMPARA NEÓN TLTRS 40W-54</t>
  </si>
  <si>
    <t>CARTUCHO DE TINTA CANON 40</t>
  </si>
  <si>
    <t>CARTUCHO DE TINTA CANON 41</t>
  </si>
  <si>
    <t>AJAX</t>
  </si>
  <si>
    <t>CREMORA</t>
  </si>
  <si>
    <t>CUCHARAS DESECHABLES</t>
  </si>
  <si>
    <t>DESINFECTANTE VARIOS AROMAS</t>
  </si>
  <si>
    <t>DVD'S EN BLANCO</t>
  </si>
  <si>
    <t>ESPONJAS PARA LAVAR TRASTES</t>
  </si>
  <si>
    <t>LIMPIADORES DE TELA</t>
  </si>
  <si>
    <t>PLATOS DESECHABLES PASTELEROS</t>
  </si>
  <si>
    <t>SERVILLETAS BLANCAS</t>
  </si>
  <si>
    <t>TARRO DE JABÓN LAVATRASTOS</t>
  </si>
  <si>
    <t>TENEDORES DESECHABLES</t>
  </si>
  <si>
    <t>TOALLAS PARA TRAPEAR COLOR NATURAL</t>
  </si>
  <si>
    <t>VASOS DESECHABLES</t>
  </si>
  <si>
    <t>BOLAS DE JABÓN PARA LAVAR</t>
  </si>
  <si>
    <t xml:space="preserve">PASTILLAS AROMÁTICAS PARA TANQUE DE BAÑO </t>
  </si>
  <si>
    <t>BOLSAS PLÁSTICAS PARA BASURA TONELERAS</t>
  </si>
  <si>
    <t>CD EN BLANCO</t>
  </si>
  <si>
    <t>CHEQUES VOUCHER CAJA CHICA</t>
  </si>
  <si>
    <t>CHEQUES VOUCHER FONDO ROTATIVO</t>
  </si>
  <si>
    <t>PAPEL HIGIÉNICO JUMBO</t>
  </si>
  <si>
    <t>NOMBRAMIENTO DE COMISIÓN AL INTERIOR DE LA REPUBLICA</t>
  </si>
  <si>
    <t>BOLSAS PLÁSTICAS PARA BASURA GRANDES</t>
  </si>
  <si>
    <t>IMPRECIÓN EN ENCUADERNACION Y REPRODUCCIÓN</t>
  </si>
  <si>
    <t>KARDEX PARA ALMACÉN</t>
  </si>
  <si>
    <t>RECIBO PARA INGRESO DE MULTAS</t>
  </si>
  <si>
    <t>COMBUSTIBLES Y LUBRICANTES</t>
  </si>
  <si>
    <t>PRIMAS DE SEGURO Y FIANZAS</t>
  </si>
  <si>
    <t>MANTENIMIENTO Y REPARACIÓN DE EQUIPO DE OFICINA</t>
  </si>
  <si>
    <t>MANTENIMIENTO Y REPARACIÓN PARA EQUIPO DE TRANSPORTE</t>
  </si>
  <si>
    <t>MANT. Y REP. EQUIPO DE COMPUTO</t>
  </si>
  <si>
    <t>MANT. Y REP. DE OTRAS MAQUINARIAS</t>
  </si>
  <si>
    <t>TOTAL CENTROS DE COSTO</t>
  </si>
  <si>
    <t>COSTEO DE CENTROS DE COSTO</t>
  </si>
  <si>
    <t>DIRECCIÓN SUPERIOR</t>
  </si>
  <si>
    <t>NOMBRE DEL CENTRO DE COSTOS</t>
  </si>
  <si>
    <t>COSTO UNITARIO Q.</t>
  </si>
  <si>
    <t xml:space="preserve">TOTAL </t>
  </si>
  <si>
    <t>SERVICIOS ADMINISTRATIVOS Y FINANCIEROS</t>
  </si>
  <si>
    <t xml:space="preserve">PERSONAS JURÍDICAS BENEFICIADAS CON APORTES Y CUOTAS A ENTIDADES DE TRANSPORTE
</t>
  </si>
  <si>
    <r>
      <t>PROGRAMA 99  001</t>
    </r>
    <r>
      <rPr>
        <sz val="12"/>
        <color theme="1"/>
        <rFont val="Arial"/>
        <family val="2"/>
      </rPr>
      <t xml:space="preserve"> PERSONAS JURÍDICAS BENEFICIADAS CON APORTES Y CUOTAS A ENTIDADES DE TRANSPORTE</t>
    </r>
  </si>
  <si>
    <t xml:space="preserve">EMPRESA FERROCARRILES DE GUATEMALA </t>
  </si>
  <si>
    <t>EMPRESA PORTUARIA CHAMPERICO</t>
  </si>
  <si>
    <t xml:space="preserve">PERSONAS JURÍDICAS BENEFICIADAS CON APORTES Y CUOTAS A ENTIDADES DE COMUNICACIÓN
</t>
  </si>
  <si>
    <r>
      <t>PROGRAMA 99  002</t>
    </r>
    <r>
      <rPr>
        <sz val="12"/>
        <color theme="1"/>
        <rFont val="Arial"/>
        <family val="2"/>
      </rPr>
      <t xml:space="preserve"> PERSONAS JURIDICAS BENEFICIADAS CON APORTES Y CUOTAS A ENTIDADES DE COMUNICACIONES</t>
    </r>
  </si>
  <si>
    <t xml:space="preserve">ORGANIZACIÓN DE AVIACION CIVIL INTERNACIONAL </t>
  </si>
  <si>
    <t>ORGANIZACIÓN METEOROLÓGICA MUNDIAL</t>
  </si>
  <si>
    <t>ORGANIZACIÓN MARÍTIMA INTERNACIONAL</t>
  </si>
  <si>
    <t>ASOCIACIÓN POSTAL CENTROAMERICAN Y REPUBLICA DOMINICANA</t>
  </si>
  <si>
    <t>UNIÓN POSTAL UNIVERSAL</t>
  </si>
  <si>
    <t>UNIÓN POSTAL DE LAS AMERICAS, ESPAÑA Y PORTUGAL</t>
  </si>
  <si>
    <t xml:space="preserve">PERSONAS JURÍDICAS BENEFICIADAS CON APORTES Y CUOTAS A ENTIDADES DEL MEDIO AMBIENTE
</t>
  </si>
  <si>
    <t>COMITÉ REGIONAL DE RECURSOS HIDRÁULICOS</t>
  </si>
  <si>
    <t>CENTRO DE COORDINACIÓN PARA LA PREVENCIÓN DE LOS DESASTRES NATURALES EN AMÉRICA CENTRAL</t>
  </si>
  <si>
    <t>SECRETARIA DE INTEGRACIÓN ECONÓMICA CENTROAMERICANA</t>
  </si>
  <si>
    <t>REGISTRO DE PRECALIFICADOS DE OBRAS</t>
  </si>
  <si>
    <t>EMPRESAS  CONSTRUCTORAS CON CONSTANCIA DE PRECALIFICADOS EMITIDAS</t>
  </si>
  <si>
    <t>COORDINACIÓN GENERAL DE RECURSOS HUMANOS</t>
  </si>
  <si>
    <t>SERVICIOS GENERALES</t>
  </si>
  <si>
    <t>OFICINA DE RELACIONES PÚBLICAS</t>
  </si>
  <si>
    <t>BOLETINES CON INFORMACIÓN DE COMUNICACIONES, INFRAESTRUCTURA Y VIVIENDA</t>
  </si>
  <si>
    <t>NOMBRE DE LA INSTITUCIÓN: DIRECCION GENERAL DE CAMINOS</t>
  </si>
  <si>
    <t>CENAS O ALMUERZOS</t>
  </si>
  <si>
    <t>PAPEL BOND</t>
  </si>
  <si>
    <t>FOLDER</t>
  </si>
  <si>
    <t>PAPEL</t>
  </si>
  <si>
    <t>SERVILLETAS</t>
  </si>
  <si>
    <t>SOBRE</t>
  </si>
  <si>
    <t>CARTAPACIO</t>
  </si>
  <si>
    <t>LIBRETA</t>
  </si>
  <si>
    <t>LIBRO</t>
  </si>
  <si>
    <t>SUSCRIPCIÓN PERIODICOS</t>
  </si>
  <si>
    <t>TIMBRE</t>
  </si>
  <si>
    <t>GUATES</t>
  </si>
  <si>
    <t>LLANTA</t>
  </si>
  <si>
    <t>THINNER</t>
  </si>
  <si>
    <t>ALPRAZOLAM</t>
  </si>
  <si>
    <t>AMOXICILINA + ACIDO CLAVULÁNICO</t>
  </si>
  <si>
    <t>NAPROXECO</t>
  </si>
  <si>
    <t>TRAMADOL</t>
  </si>
  <si>
    <t>ZOLPIDEM</t>
  </si>
  <si>
    <t>TONER</t>
  </si>
  <si>
    <t>BOLSA</t>
  </si>
  <si>
    <t>CODOS</t>
  </si>
  <si>
    <t>PLATO DESECHABLE</t>
  </si>
  <si>
    <t>TUBO</t>
  </si>
  <si>
    <t>VASOS</t>
  </si>
  <si>
    <t>PEGAMENTO</t>
  </si>
  <si>
    <t>CEMENTO</t>
  </si>
  <si>
    <t>HIERRO</t>
  </si>
  <si>
    <t>TORNILLOS</t>
  </si>
  <si>
    <t>AZADON</t>
  </si>
  <si>
    <t>CANDADO</t>
  </si>
  <si>
    <t>BOLIGRAFO</t>
  </si>
  <si>
    <t>CORRECTOR</t>
  </si>
  <si>
    <t>ENGRAPADORA</t>
  </si>
  <si>
    <t>FASTENER</t>
  </si>
  <si>
    <t>GRAPA</t>
  </si>
  <si>
    <t>LAPICERO</t>
  </si>
  <si>
    <t>LAPIZ</t>
  </si>
  <si>
    <t>PERFORADOR</t>
  </si>
  <si>
    <t>SELLO</t>
  </si>
  <si>
    <t>CLORO</t>
  </si>
  <si>
    <t>DETERGENTE</t>
  </si>
  <si>
    <t>JABON</t>
  </si>
  <si>
    <t>PALO</t>
  </si>
  <si>
    <t>REGLA</t>
  </si>
  <si>
    <t>CAFETERA</t>
  </si>
  <si>
    <t>BALASTRO</t>
  </si>
  <si>
    <t>BOMBILLA</t>
  </si>
  <si>
    <t>CONECTOR</t>
  </si>
  <si>
    <t>LAMPARA</t>
  </si>
  <si>
    <t>BROCHAS</t>
  </si>
  <si>
    <t>LIJA</t>
  </si>
  <si>
    <t>PLAYERA</t>
  </si>
  <si>
    <t>TRAJE</t>
  </si>
  <si>
    <t>PINTURA</t>
  </si>
  <si>
    <t>BOTE</t>
  </si>
  <si>
    <t>ESTANTERIAS</t>
  </si>
  <si>
    <t>CORREDOR</t>
  </si>
  <si>
    <t>FATENER</t>
  </si>
  <si>
    <t>TAPE</t>
  </si>
  <si>
    <t>DESODORANTE</t>
  </si>
  <si>
    <t>ESPONJA</t>
  </si>
  <si>
    <t>TOALLA</t>
  </si>
  <si>
    <t>CENTRO DE COSTOS 212 ASFALTOS DE AMATITLAN</t>
  </si>
  <si>
    <t>AGUA- INGRESOS CORRIENTES</t>
  </si>
  <si>
    <t>SOBRES</t>
  </si>
  <si>
    <t>CINTA</t>
  </si>
  <si>
    <t>TINTAS</t>
  </si>
  <si>
    <t>UNION</t>
  </si>
  <si>
    <t xml:space="preserve">PEGAMENTO </t>
  </si>
  <si>
    <t>LLAVE DE CHORRO</t>
  </si>
  <si>
    <t>CLIP</t>
  </si>
  <si>
    <t xml:space="preserve">CORRECTOR </t>
  </si>
  <si>
    <t>GOMA</t>
  </si>
  <si>
    <t>MARCADOR</t>
  </si>
  <si>
    <t>MEMORIA USB</t>
  </si>
  <si>
    <t>LIMPIADOR</t>
  </si>
  <si>
    <t>CLABLE</t>
  </si>
  <si>
    <t>ACCESORIOS Y REPUESTOS EN GENERAL</t>
  </si>
  <si>
    <t xml:space="preserve">ZONA VIAL 215 ZONA VIAL 3 ESCUINTLA </t>
  </si>
  <si>
    <t>AYUDA PARA FUNERALES</t>
  </si>
  <si>
    <t>VACACIONES PAGADAS POR RETIRO</t>
  </si>
  <si>
    <t xml:space="preserve">CENTRO DE COSTO 216 ZONA VIAL 4 RETALHULEU </t>
  </si>
  <si>
    <t>CENTRO DE COSTO 219 ZONA VIAL 7, ALTA VERAPAZ</t>
  </si>
  <si>
    <t>PIEDRA, ARCILLA Y ARENA</t>
  </si>
  <si>
    <t>ACABADOS TEXTILES</t>
  </si>
  <si>
    <t>ELEMENTOS Y COMPUESTOS QUIMICOS</t>
  </si>
  <si>
    <t>PRODUCTOS DE VIDRIO</t>
  </si>
  <si>
    <t>PRODUCTOS DE LOZA Y PORCELANA</t>
  </si>
  <si>
    <t>ESTRUCTURAS METALICAS ACABADAS</t>
  </si>
  <si>
    <t>PASTAS</t>
  </si>
  <si>
    <t>PRODUCTOS DE PAPEL O CARTON</t>
  </si>
  <si>
    <t>ARTICULOS DE CAUCHO</t>
  </si>
  <si>
    <t>PRODUCTOS MEDICINALES Y FARMACEUTICOS</t>
  </si>
  <si>
    <t>TINTA</t>
  </si>
  <si>
    <t>PRODUCTOS PLASTICOS, NYLON, VINIL Y P.V.C:</t>
  </si>
  <si>
    <t>PRODUCTOS DE CEMENTO, POMEZ, ASBESTO Y YESO</t>
  </si>
  <si>
    <t>UTILES, ACCESORIOS Y MATERIALES ELECTRICOS</t>
  </si>
  <si>
    <t>BROMHEXINA</t>
  </si>
  <si>
    <t>UNIDAD PARA EL DESARROLLO DE VIVIENDA POPULAR, -UDEVIPO-</t>
  </si>
  <si>
    <t>SERVICIO DE ENERGÍA ELÉCTRICA</t>
  </si>
  <si>
    <t>SERVICIO DE AGUA POTABLE</t>
  </si>
  <si>
    <t>SERVICIO DE TELEFONÍA</t>
  </si>
  <si>
    <t>DIVULGACIÓN E INFORMACIÓN EN DIARIOS OFICIALES</t>
  </si>
  <si>
    <t>ARRENDAMIENTO DE OFICINAS CENTRALES</t>
  </si>
  <si>
    <t>ARRENDAMIENTO DE EQUIPO DE OFICINA</t>
  </si>
  <si>
    <t>MANTENIMIENTO Y REPARACIÓN DE MEDIOS DE TRANSPORTE</t>
  </si>
  <si>
    <t>MANTENIMIENTO Y REPARACIÓN DE PLANTA TELEFÓNICA</t>
  </si>
  <si>
    <t>MANTENIMIENTO DE EQUIPO DE CÓMPUTO</t>
  </si>
  <si>
    <t>MANTENIMIENTO Y REPARACIÓN DE AIRES ACONDICIONADOS</t>
  </si>
  <si>
    <t>MANTENIMIENTO Y REPARACIONES VARIAS EN OFICINAS CENTRALES</t>
  </si>
  <si>
    <t>MANTENIMIENTO Y REPARACIONES DE INSTALACIONES ELÉCTRICAS</t>
  </si>
  <si>
    <t>CURSO DE GESTIÓN DE PROYECTOS</t>
  </si>
  <si>
    <t>SERVICIO DE HOSTING PÁGINA WEB</t>
  </si>
  <si>
    <t>IMPUESTOS, DERECHOS Y TASAS</t>
  </si>
  <si>
    <t>SERVICIOS DE ATENCIÓN Y PROTOCOLO</t>
  </si>
  <si>
    <t>SERVICIOS DE VIGILANCIA</t>
  </si>
  <si>
    <t>SERVICIOS DE PARQUEO</t>
  </si>
  <si>
    <t>AGUA PURA GARRAFÓN</t>
  </si>
  <si>
    <t>AZÚCAR BOLSA (2500 GRAMOS)</t>
  </si>
  <si>
    <t>AZÚCAR DIETÉTICA</t>
  </si>
  <si>
    <t>CAFÉ MOLIDO NACIONAL LIBRA</t>
  </si>
  <si>
    <t>TÉ CAJA SABOR MANZANILLA</t>
  </si>
  <si>
    <t xml:space="preserve">CORTINA </t>
  </si>
  <si>
    <t>RESMA (500 UNIDADES) TAMAÑO LEGAL</t>
  </si>
  <si>
    <t>RESMA (500 UNIDADES) MEMBRETADO TAMAÑO OFICIO</t>
  </si>
  <si>
    <t>RESMA (500 UNIDADES) MEMBRETADO TAMAÑO CARTA</t>
  </si>
  <si>
    <t>RESMA (500 UNIDADES) PAPEL BOND 80 GRAMOS TIPO OFICIO</t>
  </si>
  <si>
    <t>TAMAÑO: A-2 ; MATERIAL: BOND; COLOR: BLANCO; GROSOR: 80 GR; RESMA (500 UNIDAD(ES))</t>
  </si>
  <si>
    <t>RESMA (500 UNIDADES) PAPEL BOND 80 GRAMOS TIPO CARTA</t>
  </si>
  <si>
    <t>CARPETAS OFICIO (UNIDADES)</t>
  </si>
  <si>
    <t>FOLDER MANILA OFICIO PAQUETE 100 UNIDADES</t>
  </si>
  <si>
    <t>FOLDER MANILA CARTA PAQUETE 100 UNIDADES</t>
  </si>
  <si>
    <t>PAPEL CARBÓN TIPO CARTA CAJA 100 UNIDADES</t>
  </si>
  <si>
    <t>TOALLA USO: MANOS, MATERIAL: PAPEL, DISEÑO: ROLLO</t>
  </si>
  <si>
    <t>SERVILLETAS FARDO TIPO PAQUETE</t>
  </si>
  <si>
    <t>SOBRE MEMBRETADO OFICIO CAJA DE 25 UNIDADES CELULOSA</t>
  </si>
  <si>
    <t>SOBRE MANILA TAMAÑO CARTA PAQUETE 100 UNIDADES</t>
  </si>
  <si>
    <t>TOALLA PARA LIMPIEZA TIPO ROLLO PAQUETE 4 UNIDADES</t>
  </si>
  <si>
    <t>TOALLA PARA LIMPIEZA CAJA 12 UNIDADES</t>
  </si>
  <si>
    <t>POST IT TIPO BLOCK PAQUETE DE 12 UNIDADES</t>
  </si>
  <si>
    <t>BLOCK TAMAÑO CARTA DE LÍNEAS UNIDAD AMARILLOS</t>
  </si>
  <si>
    <t>BLOCK DE NOTAS ADHESIVAS PAQUETE DE 24 UNIDADES</t>
  </si>
  <si>
    <t>CUADERNO 160 HOJAS TIPO UNIVERSITARIO UNIDAD</t>
  </si>
  <si>
    <t>ARCHIVADORES TAMAÑO CARTA UNIDAD</t>
  </si>
  <si>
    <t>ARCHIVADORES TAMAÑO OFICIO UNIDAD</t>
  </si>
  <si>
    <t>LIBRO DE CUENTA CORRIENTE 200 HOJAS UNIDAD</t>
  </si>
  <si>
    <t>SUSCRIPCIONES ANUAL PERIÓDICOS UNIDAD</t>
  </si>
  <si>
    <t xml:space="preserve">TIMBRES FISCALES DE Q 10.00 </t>
  </si>
  <si>
    <t>SELLADOR</t>
  </si>
  <si>
    <t>SODA CÁUSTICA GALÓN (3.78 LTS)</t>
  </si>
  <si>
    <t xml:space="preserve">THINNEER BOTELLA </t>
  </si>
  <si>
    <t>CUPONES DE GASOLINA DE Q100.00</t>
  </si>
  <si>
    <t>CUPONES DE GASOLINA DE Q50.00</t>
  </si>
  <si>
    <t>CARTUCHO NEGRO HP 74 CAJA</t>
  </si>
  <si>
    <t>CARTUCHO COLOR HP 22 CAJA</t>
  </si>
  <si>
    <t>CARTUCHO NEGRO HP 95 CAJA</t>
  </si>
  <si>
    <t>CARTUCHO NEGRO HP 96 CAJA</t>
  </si>
  <si>
    <t>CARTUCHO COLOR HP 75 CAJA</t>
  </si>
  <si>
    <t>CARTUCHO COLOR CYAN HP CE311A CAJA</t>
  </si>
  <si>
    <t>CARTUCHO COLOR AMARILLO HP CE312A CAJA</t>
  </si>
  <si>
    <t>CARTUCHO NEGRO HP 53A CAJA</t>
  </si>
  <si>
    <t>CARTUCHO NEGRO PARA FOTOCOPIADORA KONICA MINOLTA C220/280</t>
  </si>
  <si>
    <t>CARTUCHO MODELO SHARP ARM 207 USO IMPRESORA CAJA</t>
  </si>
  <si>
    <t>COLOR MAGENTA HP CE313A CAJA</t>
  </si>
  <si>
    <t>MINOLTA 106A USO IMPRESORA CAJA</t>
  </si>
  <si>
    <t>COLOR NEGRO HP 49A CAJA</t>
  </si>
  <si>
    <t>COLOR NEGRO IMPRESORA HP CE310A CAJA</t>
  </si>
  <si>
    <t>COLOR NEGRO HP 12A CAJA</t>
  </si>
  <si>
    <t>T650A 11A CAJA</t>
  </si>
  <si>
    <t>BOLSA PARA BASURA MEDIANA CAJA 10 UNIDADES</t>
  </si>
  <si>
    <t>BOLSA PARA BASURA GRANDE CAJA 10 UNIDADES</t>
  </si>
  <si>
    <t>ESPIRAL PARA ENCUADERNAR PLÁSTICO CAJA DE 50 GROSOR 1/2"</t>
  </si>
  <si>
    <t>ESPIRAL PARA ENCUADERNAR PLÁSTICO CAJA DE 50 GROSOR 1/4"</t>
  </si>
  <si>
    <t>ESPIRAL PARA ENCUADERNAR PLÁSTICO CAJA DE 50 GROSOR 3/8"</t>
  </si>
  <si>
    <t>ESPIRAL PARA ENCUADERNAR PLÁSTICO CAJA DE 50 GROSOR 1"</t>
  </si>
  <si>
    <t>ESPIRAL PARA ENCUADERNAR PLÁSTICO CAJA DE 50 GROSOR 5/16"</t>
  </si>
  <si>
    <t>FOLDER TRANSPARENTE TAMAÑO CARTA CAJA DE 100 UNIDADES</t>
  </si>
  <si>
    <t>FOLDER TRANSPARENTE TAMAÑO OFICIO CAJA DE 100 UNIDADES</t>
  </si>
  <si>
    <t>PASTA PLÁSTICA PARA ENCUADERNAR UNIDAD</t>
  </si>
  <si>
    <t>PROTECTOR DE HOJA TAMAÑO OFICIO CAJA DE 100 UNIDADES</t>
  </si>
  <si>
    <t>PROTECTOR DE HOJA TAMAÑO CARTA CAJA DE 100 UNIDADES</t>
  </si>
  <si>
    <t>ALAMBRE DE AMARRE CALIBRE: 16, TIPO: GALVANIZADO</t>
  </si>
  <si>
    <t>TIPO DE CUELLO: DE GANSO, MATERIAL: LATÓN CON ALTO CONTENIDO DE COBRE, TIPO DE LLAVE: PALANCA 1/4 DE VUELTA</t>
  </si>
  <si>
    <t>PISTOLA SILICÓN UNIDAD</t>
  </si>
  <si>
    <t>TARUGO METÁLICO EXPANDIBLE CON TORNILLO 3/4" Y 3/8"</t>
  </si>
  <si>
    <t>TORNILLO AUTOROSCANTE TAMAÑO 2"</t>
  </si>
  <si>
    <t>TUERCA GALVANIZADA 1/4"</t>
  </si>
  <si>
    <t>ESTRUCTURA DE METAL USO: VARIADO, MATERIAL: METAL, COLOR: NATURAL</t>
  </si>
  <si>
    <t>ESTRUCTURA MATERIAL: METAL, CARACTERÍSTICA: ACABADA</t>
  </si>
  <si>
    <t>MARTILLO PICADOR PARA DESCHATARIZACIÓN</t>
  </si>
  <si>
    <t>ALMOHADILLA PARA SELLOS 56X90 DE MADERA Y FIELTRO</t>
  </si>
  <si>
    <t>BASE PARA CALENDARIO MATERIAL ACRÍLICO</t>
  </si>
  <si>
    <t xml:space="preserve">BOLÍGRAFO UNIDADES COLOR AZUL </t>
  </si>
  <si>
    <t>BOLÍGRAFO UNIDADES COLOR NEGRO GEL 0.7 MM</t>
  </si>
  <si>
    <t>BOLÍGRAFO UNIDADES COLOR ROJO</t>
  </si>
  <si>
    <t>BOLÍGRAFO UNIDADES COLOR NEGRO 0.5 MM</t>
  </si>
  <si>
    <t xml:space="preserve">BORRADOR DE LÁPIZ UNIDAD COLOR BLANCO </t>
  </si>
  <si>
    <t>TORRE DE CD´S 25 UNIDADES REGRABABLE</t>
  </si>
  <si>
    <t>CDR UNIDAD GRABABLE</t>
  </si>
  <si>
    <t>CINTA (UNIDAD) MÁQUINA ESCRIBIR ELÉCTRICA</t>
  </si>
  <si>
    <t xml:space="preserve">CORRECTOR LÍQUIDO TIPO PLUMA (UNIDAD) </t>
  </si>
  <si>
    <t>DISPENSADOR DE TAPE 3MM (UNIDAD)</t>
  </si>
  <si>
    <t>DVD-R ESTUCHE INDIVIDUAL 25 UNIDADES</t>
  </si>
  <si>
    <t>ENGRAPADORA MEDIANA DE METAL (UNIDAD)</t>
  </si>
  <si>
    <t>GOMA LÍQUIDA DE 8 ONZ</t>
  </si>
  <si>
    <t>GOMA BARRA DE 40 GRMS UNIDAD</t>
  </si>
  <si>
    <t>HUMEDECEDOR DE DEDOS DE GLICERINA (UNIDAD)</t>
  </si>
  <si>
    <t>LÁPIZ NO. 2</t>
  </si>
  <si>
    <t>MARCADOR RESALTADOR VERDE</t>
  </si>
  <si>
    <t>MARCADOR NEGRO PERMANENTE LARGO</t>
  </si>
  <si>
    <t>MARCADOR RESALTADOR CELESTE</t>
  </si>
  <si>
    <t>MARCADOR ROJO PERMANENTE LARGO</t>
  </si>
  <si>
    <t>MARCADOR RESALTADOR COLOR ROSADO</t>
  </si>
  <si>
    <t>MARCADOR RESALTADOR COLOR AMARILLO</t>
  </si>
  <si>
    <t>MEMORIA USB 05 GB</t>
  </si>
  <si>
    <t>CAJA DE MINAS 0.5MM</t>
  </si>
  <si>
    <t>PERFORADOR DE 2 AGUJEROS</t>
  </si>
  <si>
    <t>PORTAMINAS 0.5MM</t>
  </si>
  <si>
    <t>SACAPUNTAS DE META (UNIDAD)</t>
  </si>
  <si>
    <t>SELLO DE HULE AUTOMÁTICO</t>
  </si>
  <si>
    <t>TABLA SHANNON 0.5 CARTA</t>
  </si>
  <si>
    <t>ROLLO DE TAPE TRANSPARENTE 2"</t>
  </si>
  <si>
    <t>TIJERA DE  METAL (UNIDAD)</t>
  </si>
  <si>
    <t>CERA ABRILLANTADORA DE PISO COLOR BLANCO</t>
  </si>
  <si>
    <t>BOTE DE POLVO DESENGRASANTE (UNIDAD)</t>
  </si>
  <si>
    <t>DESINFECTANTE (UNIDAD)</t>
  </si>
  <si>
    <t>AEROSOL EN BOTELLA DESODORANTE</t>
  </si>
  <si>
    <t>BOLSA DE DETERGENTE EN POLVO</t>
  </si>
  <si>
    <t>ESCOBA GRANDE</t>
  </si>
  <si>
    <t>JABÓN USO: LAVAR ROPA, TIPO: BARRA, PESO: 250. GRAMOS(S)</t>
  </si>
  <si>
    <t>GALÓN DE JABÓN REMOVEDOR</t>
  </si>
  <si>
    <t>GALÓN DE JABÓN LÍQUIDO PARA MANOS</t>
  </si>
  <si>
    <t>JABÓN PARA TRASTO QUITGRASA DE 425 GRAMOS</t>
  </si>
  <si>
    <t>BOTE LIMPIA MUEBLES DE 12.5 ONZ</t>
  </si>
  <si>
    <t>CEPILLO DOBLE CONTIENE: LIMPIADOR DE UÑAS, USO: LAVADO DE MANOS, CERDAS: FINAS EN AMBOS LADOS</t>
  </si>
  <si>
    <t>PALA PARA BASURA</t>
  </si>
  <si>
    <t>SHAMPOO PARA CARRO (UNIDAD)</t>
  </si>
  <si>
    <t>TOALLA PARA TRAPEAR GRUESA</t>
  </si>
  <si>
    <t>REFLECTOR MATERIAL: VIDRIO, TIPO: FOCO, CAPACIDAD: 120. VATIO(S), POTENCIA: 120. VOLTIO(S)</t>
  </si>
  <si>
    <t>BATERÍA RECARGABLE DOBLE AA</t>
  </si>
  <si>
    <t>BATERÍA RECARGABLE DOBLE AAA</t>
  </si>
  <si>
    <t>CABLE COLOR: NEGRO, CANTIDAD DE CABLE: 4, TIPO: TSJ, CALIBRE: 6</t>
  </si>
  <si>
    <t>CABLE TIPO: PARALELO, CANTIDAD DE CABLES: 7., CALIBRE: 12.</t>
  </si>
  <si>
    <t>ROLLO DE CABLE DE 100 MTS CALIBRE 12</t>
  </si>
  <si>
    <t>PLACA DE RED   MATERIAL: METAL, CLASE: DOBLE, TIPO: RJ45</t>
  </si>
  <si>
    <t>BOMBILLO - LÁMPARA TIPO DE LUZ: BLANCA AHORRADORA, USO: LÁMPARA DE 4 PINES, POTENCIA: 32. VATIO(S)</t>
  </si>
  <si>
    <t>BOMBILLO - LÁMPARA USO: LÁMPARA DE 4 PINES, TIPO DE LUZ: BLANCA AHORRADORA, POTENCIA: 30. VATIO(S)</t>
  </si>
  <si>
    <t>CABLE CALIBRE: 14, TIPO: TSJ, COLOR: NEGRO, CANTIDAD DE CABLES: 3</t>
  </si>
  <si>
    <t>REGLETA MULTITOMA HORIZONTAL DE 125 V 15 A DE METAL</t>
  </si>
  <si>
    <t>DIRECCIÓN TÉCNICA</t>
  </si>
  <si>
    <t>PERSONAS BENEFICIADAS CON RECEPCIÓN DE SERVICIOS DE TELEFONÍA Y CONECTIVIDAD SUBSIDIADOS</t>
  </si>
  <si>
    <t>LLANTA RADIAL 185/70*14 PARA AUTOMÓVIL</t>
  </si>
  <si>
    <t>LLANTA PARA PICKUP TIPO RADIAL 245/75*16</t>
  </si>
  <si>
    <t>LLANTA PARA PICKUP TIPO RADIAL DE 750*16</t>
  </si>
  <si>
    <t>LLANTA PARA AUTOMÓVIL TIPO RADIAL 185/70*13</t>
  </si>
  <si>
    <t xml:space="preserve">CUPONES DE Q.50.00 CANJEABLES POR COMBUSTIBLE </t>
  </si>
  <si>
    <t xml:space="preserve">CUPONES DE Q.100.00 CANJEABLES POR COMBUSTIBLE </t>
  </si>
  <si>
    <t>GALÓN DE LUBRICANTE DE TRANSMISIÓN</t>
  </si>
  <si>
    <t>GALÓN DE LUBRICANTE PARA MOTOR</t>
  </si>
  <si>
    <t>LITRO DE LUBRICANTE DE FRENO</t>
  </si>
  <si>
    <t>OTROS ESTUDIOS Y/O SERVICIOS</t>
  </si>
  <si>
    <t>UNIDAD DE CONTROL Y SUPERVISIÓN DE CABLE</t>
  </si>
  <si>
    <t>INSUMO Y / O BIEN</t>
  </si>
  <si>
    <t>ADMINISTRATIVO FINANCIERO</t>
  </si>
  <si>
    <t xml:space="preserve">ELECTRICIDAD </t>
  </si>
  <si>
    <t>TELEFONÍA</t>
  </si>
  <si>
    <t>CORREOS Y TELÉGRAFOS</t>
  </si>
  <si>
    <t>DIVULGACIÓN E INFORMACIÓN</t>
  </si>
  <si>
    <t>IMPRESIÓN, ENCUADERNACIÓN Y REPRODUCCIÓN</t>
  </si>
  <si>
    <t>DERECHO DE BINES INTANGIBLES</t>
  </si>
  <si>
    <t>MANT. Y REPARACIÓN DE EQUIPO DE OFICINA</t>
  </si>
  <si>
    <t>MANT. Y REPARACIÓN DE MEDIOS DE TRANSPORTE</t>
  </si>
  <si>
    <t>MANT. REP. DE EQUIPO PARA COMUNICACIONES</t>
  </si>
  <si>
    <t>MANT. Y REPARACIÓN DE EQUIPO DE COMPUTO</t>
  </si>
  <si>
    <t>MANT. REPARACIÓN DE OTRAS MAQUINARIAS</t>
  </si>
  <si>
    <t>MANTENIMIENTO Y REPARACIÓN DE EDIFICIOS</t>
  </si>
  <si>
    <t>MANTENIMIENTO Y REPARACIÓN DE INSTALACIONES</t>
  </si>
  <si>
    <t>SERVICIOS JURÍDICOS</t>
  </si>
  <si>
    <t>SERV. DE INFORMÁTICA Y SISTEMAS DE COMPUTACIÓN</t>
  </si>
  <si>
    <t>SERVICIO DE ATENCIÓN Y PROTOCOLO</t>
  </si>
  <si>
    <t>SERVICIOS DE CAPACITACIÓN</t>
  </si>
  <si>
    <t>AZÚCAR</t>
  </si>
  <si>
    <t>TÉ</t>
  </si>
  <si>
    <t>CAFÉ</t>
  </si>
  <si>
    <t>CAMISA</t>
  </si>
  <si>
    <t>CHALECO</t>
  </si>
  <si>
    <t>LEITZ</t>
  </si>
  <si>
    <t>SUSCRIPCIONES</t>
  </si>
  <si>
    <t>COMBUSTIBLE</t>
  </si>
  <si>
    <t>LUBRICANTES</t>
  </si>
  <si>
    <t>BOLSAS</t>
  </si>
  <si>
    <t>VAJILLA</t>
  </si>
  <si>
    <t>BOTIQUÍN</t>
  </si>
  <si>
    <t>DESARMADOR</t>
  </si>
  <si>
    <t>DVD-R</t>
  </si>
  <si>
    <t>BOLÍGRAFO</t>
  </si>
  <si>
    <t>LÁPIZ</t>
  </si>
  <si>
    <t>CD-R</t>
  </si>
  <si>
    <t>TIJERA</t>
  </si>
  <si>
    <t>CD</t>
  </si>
  <si>
    <t>JABÓN</t>
  </si>
  <si>
    <t>SUPERVISION Y REGISTRO</t>
  </si>
  <si>
    <t>EMPRESAS DE CABLE CON VISITAS DE SUPERVISIÓN</t>
  </si>
  <si>
    <t xml:space="preserve">TRANSPORTE DE PERSONAS  </t>
  </si>
  <si>
    <t>EMPRESAS DE CABLE CON REGISTRO</t>
  </si>
  <si>
    <t>HOGARES CON MONITOREO DE CABLE</t>
  </si>
  <si>
    <t>MANT. Y REPARACIÓN DE EQUIPO PARA COMUNICACIONES</t>
  </si>
  <si>
    <t>SER. DE INFORMÁTICOS Y SERVICIOS DE COMPUTO</t>
  </si>
  <si>
    <t>SERVICIOS INFORMÁTICOS Y SERVICIOS DE COMPUTO</t>
  </si>
  <si>
    <t>NOMBRE CENTRO DE COSTO</t>
  </si>
  <si>
    <t>BEBIDA</t>
  </si>
  <si>
    <t>TICKET DE ALMUERZOS O CENAS</t>
  </si>
  <si>
    <t xml:space="preserve">TE </t>
  </si>
  <si>
    <t>ARENA</t>
  </si>
  <si>
    <t>WIPE</t>
  </si>
  <si>
    <t>POST-IT</t>
  </si>
  <si>
    <t>MASKING TAPE</t>
  </si>
  <si>
    <t>ROLLOS DE PAPEL</t>
  </si>
  <si>
    <t>BLOC</t>
  </si>
  <si>
    <t>CUADERNO</t>
  </si>
  <si>
    <t>TIMBRES FISCALES</t>
  </si>
  <si>
    <t>GUANTES</t>
  </si>
  <si>
    <t>SOSA CAUSTICA</t>
  </si>
  <si>
    <t>GRASA</t>
  </si>
  <si>
    <t>INSECTICIDA</t>
  </si>
  <si>
    <t>ÁCIDO ACETILSALICÍLICO</t>
  </si>
  <si>
    <t>AMOXICILINA + SULBACTAM</t>
  </si>
  <si>
    <t>CLORFENIRAMINA MALEATO</t>
  </si>
  <si>
    <t>COMPLEJO B</t>
  </si>
  <si>
    <t>TÓNER</t>
  </si>
  <si>
    <t>ATOMIZADOR</t>
  </si>
  <si>
    <t>SILICÓN</t>
  </si>
  <si>
    <t>BLOCK</t>
  </si>
  <si>
    <t>TORNILLO</t>
  </si>
  <si>
    <t>CEPILLO</t>
  </si>
  <si>
    <t>PORTAMINA</t>
  </si>
  <si>
    <t>HUMEDECEDOR</t>
  </si>
  <si>
    <t>SACAPUNTA</t>
  </si>
  <si>
    <t>DISPENSADOR</t>
  </si>
  <si>
    <t>CERA</t>
  </si>
  <si>
    <t>JERINGA DESCARTABLE</t>
  </si>
  <si>
    <t>REPUESTO Y ACCESORIOS EN GENERAL</t>
  </si>
  <si>
    <t>CINTAS DE AISLAR</t>
  </si>
  <si>
    <t xml:space="preserve">COMPASES </t>
  </si>
  <si>
    <t>CASCOS</t>
  </si>
  <si>
    <t>CINTA MÉTRICA DE 50 METROS</t>
  </si>
  <si>
    <t>SERVICIOS DE ATENCIÓN AL CIUDADANO Y DE ASESORÍA TÉCNICA</t>
  </si>
  <si>
    <t>RECUPERACIÓN DE LA CARTERA CREDITICIA</t>
  </si>
  <si>
    <t>TE</t>
  </si>
  <si>
    <t>FAMILIAS BENEFICIADAS CON ADJUDICACIÓN DE PROPIEDAD DE VIVIENDA</t>
  </si>
  <si>
    <t>ALCOHOL ISOPROPILICO</t>
  </si>
  <si>
    <t>ARCHIVO</t>
  </si>
  <si>
    <t>ESCRITORIO RECEPCIÓN</t>
  </si>
  <si>
    <t>SILLA SECRETARIAL</t>
  </si>
  <si>
    <t>COMPUTADORA</t>
  </si>
  <si>
    <t>IMPRESORA</t>
  </si>
  <si>
    <t xml:space="preserve">TOTAL CENTROS DE COSTO </t>
  </si>
  <si>
    <t xml:space="preserve">CORREOS Y TELEGRAFOS </t>
  </si>
  <si>
    <t>EMPASTADO DOCUMENTOS DE INFORMACION</t>
  </si>
  <si>
    <t>TARJETAS DE PRESENTACION</t>
  </si>
  <si>
    <t>TARJETAS DE SECCION DE INFORMACION</t>
  </si>
  <si>
    <t>FORMULARIOS DE REQUISICION DE ALMACEN</t>
  </si>
  <si>
    <t>PAPEL ACUERDO TAMAÑO OFICIO</t>
  </si>
  <si>
    <t>RESMAS HOJAS MEMBRETADAS OFICIO</t>
  </si>
  <si>
    <t>RESMAS HOJAS MEMBRETADAS CARTA</t>
  </si>
  <si>
    <t>SOBRES MEMBRETADOS 1/2 CARTA</t>
  </si>
  <si>
    <t>SOBRES MEMBRETADOS OFICIO MEMBRETADOS</t>
  </si>
  <si>
    <t xml:space="preserve">ARRENDAMIENTO DE TRANSPORTE </t>
  </si>
  <si>
    <t>LICENCIAS MICROSOFT ACTUALIZACION</t>
  </si>
  <si>
    <t>MANTENIMIENTO Y REPARACION DE EQUIPO DE OFICINA</t>
  </si>
  <si>
    <t xml:space="preserve">MANTENIMIENTO DE EQUIPO DE COMPUTO </t>
  </si>
  <si>
    <t xml:space="preserve">CAPACITACION </t>
  </si>
  <si>
    <t xml:space="preserve">GASTOS BANCARIOS </t>
  </si>
  <si>
    <t xml:space="preserve">ATENCION A PROTOCOLO </t>
  </si>
  <si>
    <t xml:space="preserve">OTROS SERVICIOS NO PERSONALES </t>
  </si>
  <si>
    <t>PAPEL CARTA</t>
  </si>
  <si>
    <t>PAPEL OFICIO</t>
  </si>
  <si>
    <t>PAPEL DOBLE CARTA</t>
  </si>
  <si>
    <r>
      <t>MASKING TAPE 2</t>
    </r>
    <r>
      <rPr>
        <b/>
        <sz val="12"/>
        <color rgb="FF000000"/>
        <rFont val="Arial"/>
        <family val="2"/>
      </rPr>
      <t>"</t>
    </r>
  </si>
  <si>
    <t>SOBRE XTRA OFICIO</t>
  </si>
  <si>
    <t>FÓLDER CARTA</t>
  </si>
  <si>
    <t>MASKING TAPE 1"</t>
  </si>
  <si>
    <t>SEPARADOR CARTA</t>
  </si>
  <si>
    <t>SOBRE OFICIO</t>
  </si>
  <si>
    <t>SOBRE CARTA</t>
  </si>
  <si>
    <t>MASKING TAPE 0.5"</t>
  </si>
  <si>
    <t>SOBRE CUADRADO</t>
  </si>
  <si>
    <t>PAPEL HIGIÉNICO</t>
  </si>
  <si>
    <t>ARCHIVADOR OFICIO</t>
  </si>
  <si>
    <t>ARCHIVADOR CARTA</t>
  </si>
  <si>
    <t>BLOC ADHESIVO</t>
  </si>
  <si>
    <t>CUADERNO EMPASTADO 100 H</t>
  </si>
  <si>
    <t>CUADERNO EMPASTADO 200 H</t>
  </si>
  <si>
    <t>INDEX TABS</t>
  </si>
  <si>
    <t>LEYES Y REGLAMENTOS</t>
  </si>
  <si>
    <t>FORMULARIO 63-A2</t>
  </si>
  <si>
    <t>FORMULARIO 1-H</t>
  </si>
  <si>
    <t>FORMULARIO 200-A3</t>
  </si>
  <si>
    <t>LLANTA RING 13</t>
  </si>
  <si>
    <t>LLANTA RING 14</t>
  </si>
  <si>
    <t>LLANTA MOTO</t>
  </si>
  <si>
    <t>LLANTA RING 15</t>
  </si>
  <si>
    <t>LLANTA RING 16</t>
  </si>
  <si>
    <t>JUEGO DE CAMISA Y PANTALÓN IMPERMEABLE</t>
  </si>
  <si>
    <t>HULE</t>
  </si>
  <si>
    <t>ALCOHOL</t>
  </si>
  <si>
    <t>ESPIRAL</t>
  </si>
  <si>
    <t>FOLDER TRANSPARENTE</t>
  </si>
  <si>
    <t>PASTAS OFICIO</t>
  </si>
  <si>
    <t>PASTAS CARTA</t>
  </si>
  <si>
    <t>CAJA</t>
  </si>
  <si>
    <t>BORRADOR CON PROTECTOR</t>
  </si>
  <si>
    <t>MINA</t>
  </si>
  <si>
    <t>CLIP GRANDE</t>
  </si>
  <si>
    <t>MARCADOR RESALTADOR PUNTA GRUESA</t>
  </si>
  <si>
    <t>SACAGRAPA</t>
  </si>
  <si>
    <t>TAPE MÁGICO</t>
  </si>
  <si>
    <t>BORRADOR CUADRADO NORMAL</t>
  </si>
  <si>
    <t>CLIP MEDIANO</t>
  </si>
  <si>
    <t>CLIP TIPO MARIPOSA</t>
  </si>
  <si>
    <t>BANDERITAS</t>
  </si>
  <si>
    <t>SELLO AUTOMATICO</t>
  </si>
  <si>
    <t>GOMA DE PEGAR LIQUIDA</t>
  </si>
  <si>
    <t>TABLA</t>
  </si>
  <si>
    <t>BOLÍGRAFO LAPICERO</t>
  </si>
  <si>
    <t>CD-RW</t>
  </si>
  <si>
    <t>DVD-RW</t>
  </si>
  <si>
    <t>ALMOHADILLA</t>
  </si>
  <si>
    <t>DESODORANTE AMBIENTAL</t>
  </si>
  <si>
    <t>LIMPIADOR AEROSOL</t>
  </si>
  <si>
    <t>JABÓN BOLA</t>
  </si>
  <si>
    <t>LIMPIADOR ESPUMA</t>
  </si>
  <si>
    <t>AROMATIZANTE SANITARIO</t>
  </si>
  <si>
    <t>AIRE</t>
  </si>
  <si>
    <t>LIMPIA CONTACTOS</t>
  </si>
  <si>
    <t>MOPA HILO</t>
  </si>
  <si>
    <t>BATERÍA AA</t>
  </si>
  <si>
    <t>BATERÍA AAA</t>
  </si>
  <si>
    <t>EXTENSIÓN</t>
  </si>
  <si>
    <t>REGLETA</t>
  </si>
  <si>
    <t>REGLETA REGULADORA</t>
  </si>
  <si>
    <t>BROCHA</t>
  </si>
  <si>
    <r>
      <t>MASKING TAPE 2</t>
    </r>
    <r>
      <rPr>
        <b/>
        <sz val="11"/>
        <color rgb="FF000000"/>
        <rFont val="Arial"/>
        <family val="2"/>
      </rPr>
      <t>"</t>
    </r>
  </si>
  <si>
    <t>PAPEL LINO</t>
  </si>
  <si>
    <t>MASKING TAPE 2"</t>
  </si>
  <si>
    <t>FÓLDER OFICIO</t>
  </si>
  <si>
    <t>PAPELCARBON OFICIO</t>
  </si>
  <si>
    <t>TOALLA P/MANOS</t>
  </si>
  <si>
    <t xml:space="preserve">BLOC ADHESIVO </t>
  </si>
  <si>
    <t>VASO DESECHABLES</t>
  </si>
  <si>
    <t>CAJA PLASTICA</t>
  </si>
  <si>
    <t>MARCADOR FLURESCENTE</t>
  </si>
  <si>
    <t>BOLÍGRAFO GEL.7</t>
  </si>
  <si>
    <t>PERFORADOR INDUSTRIAL</t>
  </si>
  <si>
    <t>MARCADOR RESALTADOR</t>
  </si>
  <si>
    <t>GOMA DE PEGAR</t>
  </si>
  <si>
    <t>SOBRE EXTRA OFICIO</t>
  </si>
  <si>
    <t>SOBRE 1/2 CARTA</t>
  </si>
  <si>
    <t>PAPEL CARBON OFICIO</t>
  </si>
  <si>
    <t>PAPEL CARBON CARTA</t>
  </si>
  <si>
    <t>SEPARADOR OFICIO</t>
  </si>
  <si>
    <t>CARTAPACIO OFICIO</t>
  </si>
  <si>
    <t>CARTAPACIO CARTA</t>
  </si>
  <si>
    <t>THINER</t>
  </si>
  <si>
    <t>SOLVENTE</t>
  </si>
  <si>
    <t>ALCOHOL METÍLICO</t>
  </si>
  <si>
    <t>BARNIZ</t>
  </si>
  <si>
    <t>ACETAMINOFEN 500G</t>
  </si>
  <si>
    <t>ACETAMINOFEN 300G</t>
  </si>
  <si>
    <t>AGUA ESTÉRIL</t>
  </si>
  <si>
    <t>DICLOFENACO POTÁSICO</t>
  </si>
  <si>
    <t>DICLOFENACO SODICO</t>
  </si>
  <si>
    <t>GUAYACOLATO DE GLICERILO</t>
  </si>
  <si>
    <t xml:space="preserve">IBUPROFENO </t>
  </si>
  <si>
    <t>TENEDOR DESECHABLE</t>
  </si>
  <si>
    <t>BASURERO</t>
  </si>
  <si>
    <t>CUBETA</t>
  </si>
  <si>
    <t>CUCHARA DESECHABLE</t>
  </si>
  <si>
    <t>SILICON</t>
  </si>
  <si>
    <t>ESTRUCTURA</t>
  </si>
  <si>
    <t>CUCHILLA</t>
  </si>
  <si>
    <t>BOLÍGRAFO GEL .7</t>
  </si>
  <si>
    <t>MARCADOR PERMANENTE</t>
  </si>
  <si>
    <t xml:space="preserve">MARCADOR </t>
  </si>
  <si>
    <t>PAPELERA</t>
  </si>
  <si>
    <t>MINAS</t>
  </si>
  <si>
    <t>JABÓN DE TOCADOR</t>
  </si>
  <si>
    <t>MASCARILLA</t>
  </si>
  <si>
    <t>CABLE DE RED 6E</t>
  </si>
  <si>
    <t>CABLE DE RED 5E</t>
  </si>
  <si>
    <t>LIJA P/METAL</t>
  </si>
  <si>
    <t>LIJA P/MADERA</t>
  </si>
  <si>
    <t>RODILLO P/PINTAR</t>
  </si>
  <si>
    <t>SERVICIO ENERGIA ELECTRICA</t>
  </si>
  <si>
    <t>INTERNET PARA LA INSTITUCION</t>
  </si>
  <si>
    <t>ENLACE INTERNET REDUNDANTE FUNCIONAL (BACK UP)</t>
  </si>
  <si>
    <t>TELEFONIA FIJA Y CELULARES</t>
  </si>
  <si>
    <t>DIBULGACION E INFORMACION</t>
  </si>
  <si>
    <t>TRANSPORTE AEREO</t>
  </si>
  <si>
    <t xml:space="preserve">ARRENDAMIENTO DE EDIFICIOS Y LOCALES </t>
  </si>
  <si>
    <t>ARRENDAMIENTO DE FOTOCOPIADORAS</t>
  </si>
  <si>
    <t>ARRENDAMIENTO PLANTA TELEFONICA</t>
  </si>
  <si>
    <t>LICENCIAMIENTO</t>
  </si>
  <si>
    <t xml:space="preserve">MANTENIMIENTO Y REPARACION DE VEHICULOS </t>
  </si>
  <si>
    <t xml:space="preserve">MANTENIMIENTO DE EQUIPO DE COMUNICACIÓN </t>
  </si>
  <si>
    <t xml:space="preserve">MANTENIMIENTO AIRE ACONDICIONADO </t>
  </si>
  <si>
    <t>MANTENIMIENTO DE EDIFICIOS</t>
  </si>
  <si>
    <t xml:space="preserve">MANTENIMIENTO DE INSTALACIONES ELECTRICAS </t>
  </si>
  <si>
    <t>POLIZA DE SEGUROS PARA LOS VEHICULOS</t>
  </si>
  <si>
    <t>SEGURIDAD PERIMETRAL</t>
  </si>
  <si>
    <t>SAL MARINA</t>
  </si>
  <si>
    <t>LIMÓN</t>
  </si>
  <si>
    <t>LECHE</t>
  </si>
  <si>
    <t>CANELA</t>
  </si>
  <si>
    <t>JUGO</t>
  </si>
  <si>
    <t>GALLETA</t>
  </si>
  <si>
    <t>GASEOSA VS</t>
  </si>
  <si>
    <t>ROSA DE JAMAICA</t>
  </si>
  <si>
    <t>SALSA</t>
  </si>
  <si>
    <t>AGUA DIETETICA 0</t>
  </si>
  <si>
    <t>AGUA DIETETICA L</t>
  </si>
  <si>
    <t>MAYONESA</t>
  </si>
  <si>
    <t>MIEL</t>
  </si>
  <si>
    <t>NECTAR DE FRUTAS</t>
  </si>
  <si>
    <t>AGUA G. E. V</t>
  </si>
  <si>
    <t>AGUA MINERAL</t>
  </si>
  <si>
    <t>CAL</t>
  </si>
  <si>
    <t>CORTINA</t>
  </si>
  <si>
    <t>LAZO</t>
  </si>
  <si>
    <t>TRAJE/C</t>
  </si>
  <si>
    <t>TRAJE/D</t>
  </si>
  <si>
    <t>GORRA</t>
  </si>
  <si>
    <t>CHUMPA</t>
  </si>
  <si>
    <t>PAPEL PERIODICO O</t>
  </si>
  <si>
    <t>PAPEL PERIODICO C</t>
  </si>
  <si>
    <t>PAPEL LUSTRE</t>
  </si>
  <si>
    <t>PAPEL CHINA</t>
  </si>
  <si>
    <t>PAPEL KRAFT</t>
  </si>
  <si>
    <t>PAPEL CREPE</t>
  </si>
  <si>
    <t>PAPEL TOALLA PARA MANOS</t>
  </si>
  <si>
    <t>SUSCRIPCION</t>
  </si>
  <si>
    <t>SODA</t>
  </si>
  <si>
    <t>PASTA</t>
  </si>
  <si>
    <t>PLAGUICIDA</t>
  </si>
  <si>
    <t>ADAPTADOR</t>
  </si>
  <si>
    <t>CANALETAS</t>
  </si>
  <si>
    <t>COPLA LISA</t>
  </si>
  <si>
    <t>CUCHILLOS DESECHABLE</t>
  </si>
  <si>
    <t>NYLON</t>
  </si>
  <si>
    <t>UNIÓN</t>
  </si>
  <si>
    <t>PITA</t>
  </si>
  <si>
    <t>CANASTA</t>
  </si>
  <si>
    <t>TARUGO</t>
  </si>
  <si>
    <t>CODO</t>
  </si>
  <si>
    <t>VIDRIO PLANCHA</t>
  </si>
  <si>
    <t>INODORO CON TANQUE</t>
  </si>
  <si>
    <t>LAVAMANOS</t>
  </si>
  <si>
    <t>PLANCHA FIBRA MINERAL</t>
  </si>
  <si>
    <t>PLANCHA TABLA YESO</t>
  </si>
  <si>
    <t>PISO</t>
  </si>
  <si>
    <t>COSTANERA</t>
  </si>
  <si>
    <t>LÁMINA LISA</t>
  </si>
  <si>
    <t>CLAVO</t>
  </si>
  <si>
    <t>LLAVE DE PASO</t>
  </si>
  <si>
    <t>NIPLE</t>
  </si>
  <si>
    <t>REMACHE</t>
  </si>
  <si>
    <t>LAMINA ACERO AL CARBONO</t>
  </si>
  <si>
    <t>LÁMINA ACANALADA</t>
  </si>
  <si>
    <t>LÁMINA TROQUELADA</t>
  </si>
  <si>
    <t>PERSIANA</t>
  </si>
  <si>
    <t>PUERTA DE ALUMINIO</t>
  </si>
  <si>
    <t>LAMINA TERMOACUSTICA</t>
  </si>
  <si>
    <t>ALMADANA</t>
  </si>
  <si>
    <t>AZADÓN</t>
  </si>
  <si>
    <t>HACHA</t>
  </si>
  <si>
    <t>MACHETE</t>
  </si>
  <si>
    <t>PIOCHA</t>
  </si>
  <si>
    <t>SERRUCHO</t>
  </si>
  <si>
    <t>ALICATE</t>
  </si>
  <si>
    <t>LIMA</t>
  </si>
  <si>
    <t>CINTA METRICA</t>
  </si>
  <si>
    <t>CARRETILLA DE MANO</t>
  </si>
  <si>
    <t>KIT DE DESARMADORES</t>
  </si>
  <si>
    <t>TRICKET</t>
  </si>
  <si>
    <t>MARTILLO</t>
  </si>
  <si>
    <t>CORTA ALAMBRE</t>
  </si>
  <si>
    <t>RASTRILLO</t>
  </si>
  <si>
    <t>CANDADO #60</t>
  </si>
  <si>
    <t>CANDADO #50</t>
  </si>
  <si>
    <t>CHAPA METAL</t>
  </si>
  <si>
    <t>CHAPA DOBLE ACCION L</t>
  </si>
  <si>
    <t>CHAPA DOBLE ACCION C</t>
  </si>
  <si>
    <t>BOTON INSIGNIA</t>
  </si>
  <si>
    <t>BRAZO IDRAULICO</t>
  </si>
  <si>
    <t>CHAPA ELECTROMAGNETICA</t>
  </si>
  <si>
    <t>PASADOR METALICO</t>
  </si>
  <si>
    <t>CHAPAS DE BOLA</t>
  </si>
  <si>
    <t>MOUSE PAD</t>
  </si>
  <si>
    <t>DESINFECTANTE LIQUIDO</t>
  </si>
  <si>
    <t>JABÓN POLVO</t>
  </si>
  <si>
    <t>MECHA (TRAPEADOR) #16</t>
  </si>
  <si>
    <t xml:space="preserve">TOALLA (TRAPEADOR) </t>
  </si>
  <si>
    <t>ESPONJA SINTETICA</t>
  </si>
  <si>
    <t>DETERGENTE POLVO</t>
  </si>
  <si>
    <t>JABÓN LAVATRASTO</t>
  </si>
  <si>
    <t>PALO PARA TRAPEADOR</t>
  </si>
  <si>
    <t>LIMPIA</t>
  </si>
  <si>
    <t>CEPILLO PLASTICO</t>
  </si>
  <si>
    <t>CEPILLO PLASTICO MADERA</t>
  </si>
  <si>
    <t>CUCHARAS</t>
  </si>
  <si>
    <t>CAFETERA 36T</t>
  </si>
  <si>
    <t>OLLAS DE PRESIÓN</t>
  </si>
  <si>
    <t>JUEGO DE PICHEL Y VASOS</t>
  </si>
  <si>
    <t>SARTEN TEFLON 30CM</t>
  </si>
  <si>
    <t>TAZA PORCELANA</t>
  </si>
  <si>
    <t>PLATO PORCELANA</t>
  </si>
  <si>
    <t>PLATO PLANO</t>
  </si>
  <si>
    <t>TENEDOR</t>
  </si>
  <si>
    <t>VASO VIDRIO</t>
  </si>
  <si>
    <t>LICUADORA</t>
  </si>
  <si>
    <t>INTERRUPTOR</t>
  </si>
  <si>
    <t>LÁMPARA</t>
  </si>
  <si>
    <t>CABLE</t>
  </si>
  <si>
    <t>DADO</t>
  </si>
  <si>
    <t>FLIPÓN</t>
  </si>
  <si>
    <t>ASTA</t>
  </si>
  <si>
    <t>ENMARCADO</t>
  </si>
  <si>
    <t>TELA</t>
  </si>
  <si>
    <t>LISTON</t>
  </si>
  <si>
    <t>CAÑAMO</t>
  </si>
  <si>
    <t>ALFOMBRA</t>
  </si>
  <si>
    <t>PAPEL TOALLA PMANOS</t>
  </si>
  <si>
    <t>LANSOPRAZOL</t>
  </si>
  <si>
    <t>LORATADINA</t>
  </si>
  <si>
    <t>MEBENDAZOL</t>
  </si>
  <si>
    <t>METOCARBAMOL</t>
  </si>
  <si>
    <t>SUERO ORAL</t>
  </si>
  <si>
    <t>TIMEROSAL TINTURA (MERTHIOLATE)</t>
  </si>
  <si>
    <t>ACETAMINOFÉN + CODEINA</t>
  </si>
  <si>
    <t>TOTAL CENTRO DE COSTOS</t>
  </si>
  <si>
    <t>PLANTA CENTRAL</t>
  </si>
  <si>
    <t>ENERGÍA ELECTRICA-INGRESOS CORRIENTES</t>
  </si>
  <si>
    <t>TELEFONIA-INGRESOS CORRIENTES</t>
  </si>
  <si>
    <t>CORREOS Y TELEGRAFOS</t>
  </si>
  <si>
    <t>EXTRACCIÓN DE BASURA</t>
  </si>
  <si>
    <t>DIVULGACION E INFORMACION-INGRESOS CORRRIENTES</t>
  </si>
  <si>
    <t>IMPRESION, ENCUADERNACION Y REPRODUCCION-INGRESOS CORRIENTES</t>
  </si>
  <si>
    <t>ARRENDAMIENTO DE MAQUINAS Y EQUIPOS DE OFICINA</t>
  </si>
  <si>
    <t>DERECHOS DE BIENES INTANGIBLES-INGRESOS CORRIENTES</t>
  </si>
  <si>
    <t>MANT.  Y  REP. DE EQUIPO DE OFICINA-INGRESOS CORRIENTES</t>
  </si>
  <si>
    <t>MANT. Y REP. DE MEDIOS DE TRANSPORTE-INGRESOS CORRIENTES</t>
  </si>
  <si>
    <t>MANT. Y REP. DE EQUIPO PARA COMUNICACIONES-INGRESOS CORRIENTES</t>
  </si>
  <si>
    <t>MANTENIMIENTO Y REPARACIÓN DE MAQUINARIA DE CONSTRUCCIÓN</t>
  </si>
  <si>
    <t>MANT. Y REP. DE EQUIPO DE COMPUTO-INGRESOS CORRIENTES</t>
  </si>
  <si>
    <t>MANT. Y REP. DE OTRAS MAQUINARIAS Y EQUIPOS-INGRESOS CORRIENTES</t>
  </si>
  <si>
    <t>MANT. Y REP. DE EDIFICIOS-INGRESOS CORRIENTES</t>
  </si>
  <si>
    <t>MANT. Y REP. DE INSTALACIONES-INGRESOS CORRIENTES</t>
  </si>
  <si>
    <t>PRIMAS Y GASTOS DE SEGUROS Y FIANZAS-INGRESOS CORRIENTES</t>
  </si>
  <si>
    <t>IMPUESTOS, DERECHOS Y TASAS-INGRESOS CORRIENTES</t>
  </si>
  <si>
    <t>SERVICIOS DE ATENCION Y PROTOCOLO-INGRESOS CORRIENTES</t>
  </si>
  <si>
    <t>SERVICIOS DE VIGILANCIA-INGRESOS CORRIENTES</t>
  </si>
  <si>
    <t>OTROS SERVICIOS NO PERESONALES-INGRESOS CORRIENTES</t>
  </si>
  <si>
    <t>MADERA</t>
  </si>
  <si>
    <t>TOALLAS</t>
  </si>
  <si>
    <t>CAMISAS</t>
  </si>
  <si>
    <t>PANTALONES</t>
  </si>
  <si>
    <t>DIESEL</t>
  </si>
  <si>
    <t>ESTRUCTURAS METALICAS</t>
  </si>
  <si>
    <t>REPUESTOS Y ACCESORIOS EN GENERAL</t>
  </si>
  <si>
    <t>OTRAS MAQUINAS Y EQUIPOS</t>
  </si>
  <si>
    <t>DIVISIÓN DE MANTENIMIENTO</t>
  </si>
  <si>
    <t>ENERGIA ELECTRICA-INGRESOS CORRIENTES</t>
  </si>
  <si>
    <t>ZONA VIAL  No.1</t>
  </si>
  <si>
    <t>TINTE DE ACEITE</t>
  </si>
  <si>
    <t>LÁMINA</t>
  </si>
  <si>
    <t>BOLIGRÁFO</t>
  </si>
  <si>
    <t>FASTENERS</t>
  </si>
  <si>
    <t>ZONA VIAL No. 2 JUTIAPA</t>
  </si>
  <si>
    <t xml:space="preserve">PAPEL </t>
  </si>
  <si>
    <t>ZONA VIAL NO. 5, QUETZALTENANGO</t>
  </si>
  <si>
    <t>ENERGÍA ELÉCTRICA-INGRESOS CORRIENTES</t>
  </si>
  <si>
    <t>TELEFONÍA-INGRESOS CORRIENTES</t>
  </si>
  <si>
    <t>TABLAS</t>
  </si>
  <si>
    <t>AGUARRÁS</t>
  </si>
  <si>
    <t>REGLETA, MULTITOMA</t>
  </si>
  <si>
    <t>AGUA-INGRESOS CORRIENTES</t>
  </si>
  <si>
    <t>LLANTAS Y NEUMÁTICOS</t>
  </si>
  <si>
    <t>ELEMENTOS Y COMPUESTOS QUÍMICOS</t>
  </si>
  <si>
    <t xml:space="preserve">PINTURA </t>
  </si>
  <si>
    <t>ESTRUCTURAS METÁLICAS ACABADAS</t>
  </si>
  <si>
    <t>MACHETES</t>
  </si>
  <si>
    <t>CENAS</t>
  </si>
  <si>
    <t xml:space="preserve">CAMISAS </t>
  </si>
  <si>
    <t>LIBRETAS</t>
  </si>
  <si>
    <t>LLANTAS</t>
  </si>
  <si>
    <t xml:space="preserve">TONNER </t>
  </si>
  <si>
    <t>PALETAS DE VIDRIO</t>
  </si>
  <si>
    <t>CERA LIQUIDA</t>
  </si>
  <si>
    <t xml:space="preserve">CABLE </t>
  </si>
  <si>
    <t>REGLETA MULTITOMA</t>
  </si>
  <si>
    <t xml:space="preserve">REGLETA </t>
  </si>
  <si>
    <t>OTROS MATERIALES</t>
  </si>
  <si>
    <t xml:space="preserve"> ZONA VIAL NO. 6, HUEHUETENANGO</t>
  </si>
  <si>
    <t>TABLONES</t>
  </si>
  <si>
    <t>CUEROS Y PIELES</t>
  </si>
  <si>
    <t>INODORO</t>
  </si>
  <si>
    <t>ALMADANAS</t>
  </si>
  <si>
    <t>CHAPA</t>
  </si>
  <si>
    <t>ALAMBRE</t>
  </si>
  <si>
    <t xml:space="preserve"> ZONA VIAL No. 8 CHIQUIMULA</t>
  </si>
  <si>
    <t>ZONA VIAL No. 9 SAN MARCOS</t>
  </si>
  <si>
    <t xml:space="preserve"> ZONA VIAL No.10 PETÉN</t>
  </si>
  <si>
    <t xml:space="preserve">CUADERNO </t>
  </si>
  <si>
    <t>CARTUCHO</t>
  </si>
  <si>
    <t xml:space="preserve">DETERGENTE </t>
  </si>
  <si>
    <t>ZONA VIAL No. 11 IZABAL</t>
  </si>
  <si>
    <t>ZONA VIAL 12 CHIMALTENANGO</t>
  </si>
  <si>
    <t>PRODUCTOS AGROFORESTALES, MADERA, CORCHO, Y MANUFACTURA</t>
  </si>
  <si>
    <t>HIERRO CORUGADO</t>
  </si>
  <si>
    <t>DUPLICADO DE LLAVE</t>
  </si>
  <si>
    <t>ALAMBRE ESPIGADO</t>
  </si>
  <si>
    <t>LAMINA</t>
  </si>
  <si>
    <t>GOMA EN BARRA</t>
  </si>
  <si>
    <t xml:space="preserve">CABLE ELÉCTRICO </t>
  </si>
  <si>
    <t xml:space="preserve">FLIPONES </t>
  </si>
  <si>
    <t>ZONA VIAL No. 12 SACATEPEQUEZ</t>
  </si>
  <si>
    <t>MANTENIMIENTO Y REPARACIÓN DE MAQUINARIA PARA LA CONSTRUCCIÓN</t>
  </si>
  <si>
    <t>PRODUCTOS AGROFORESTALES, MADERA, CORCHO</t>
  </si>
  <si>
    <t>POMEZ, CAL, YESO</t>
  </si>
  <si>
    <t>PRODUCTOS DE CEMENTO, ASBESTO Y YESO</t>
  </si>
  <si>
    <t>PRODUCTOS SIDERURGICOS</t>
  </si>
  <si>
    <t>PRODUCTOS METALICOS NO FERRICOS</t>
  </si>
  <si>
    <t>PRODUCTOS DE METAL</t>
  </si>
  <si>
    <t>HERRAMIENTAS MENORES</t>
  </si>
  <si>
    <t>BOLIGRAFO PUNTA GRUESA</t>
  </si>
  <si>
    <t>BOLIGRAFO PUNTA FINA</t>
  </si>
  <si>
    <t>CORRECTO</t>
  </si>
  <si>
    <t>PALO DE TRAPEADOR</t>
  </si>
  <si>
    <t>VARILLA</t>
  </si>
  <si>
    <t>ESTANTERIA</t>
  </si>
  <si>
    <t>MECHA</t>
  </si>
  <si>
    <t>ZONA VIAL No. 13 QUICHE</t>
  </si>
  <si>
    <t xml:space="preserve">PLAYERAS </t>
  </si>
  <si>
    <t>CARTULINA</t>
  </si>
  <si>
    <t xml:space="preserve">OXIGENO </t>
  </si>
  <si>
    <t>ACETILENO</t>
  </si>
  <si>
    <t>TUBO P.V.C.</t>
  </si>
  <si>
    <t>LAMINAS</t>
  </si>
  <si>
    <t>CARRETILLAS DE MANO</t>
  </si>
  <si>
    <t>ZONA VIAL No.14 BAJA VERAPAZ</t>
  </si>
  <si>
    <t>TÓNER  NEGRO</t>
  </si>
  <si>
    <t>TÓNER COLOR</t>
  </si>
  <si>
    <t>PLANCHAS DE VIDRIO</t>
  </si>
  <si>
    <t>TOTAL CENTROS DE COSTOS</t>
  </si>
  <si>
    <t>IMPRESIÓN, ENCUADERNACIÓN Y REPRODUCCIÓN INGRESOS CORRIENTES</t>
  </si>
  <si>
    <t>AGUARRAS</t>
  </si>
  <si>
    <t>INFORMACION PARA COSTEO DE CENTROS DE COSTO</t>
  </si>
  <si>
    <t>DIRECCION GENERAL DE AERONAUTICA CIVIL</t>
  </si>
  <si>
    <t>SERVICIOS TÉCNICO ADMINISTRATIVO INTERNOS</t>
  </si>
  <si>
    <t>ARRENDAMIENTO DE SITIO EN CONCEPCIÓN, PALENCIA.</t>
  </si>
  <si>
    <t xml:space="preserve">ARRENDAMIENTO DE ENLACES SATELITALES </t>
  </si>
  <si>
    <t>MANTENIMIENTO Y AFINACIÓN DE LA MARIMBA DE CONCIERTO</t>
  </si>
  <si>
    <t>MANTENIMIENTO DE MOTO</t>
  </si>
  <si>
    <t>REPARACION DE VEHICULOS.</t>
  </si>
  <si>
    <t>MANTENIMIENTO AIRES ACONDICIONADOS</t>
  </si>
  <si>
    <t>MANTENIMIENTO DE AIRE ACONDICIONADO</t>
  </si>
  <si>
    <t xml:space="preserve">LIMPIEZA DE RADOMO Y ANTENA DEL RADAR SECUNDARIO DE ESTACIÓN RADAR DE SAN JOSÉ, ESCUINTLA. </t>
  </si>
  <si>
    <t>MANTENIMIENTO MAYOR PARA PLANTA DE EMERGENCIA DE ESTACIÓN RADAR DE CONCEPCIÓN, PALENCIA</t>
  </si>
  <si>
    <t>MANTENIMIENTOS Y REPARACIÓN DE 2 UNIDADES DE AIRES ACONDICIONADOS DE 20 TONELADAS DE LA ESTACIÓN RADAR DE CONCEPCIÓN, PALENCIA.</t>
  </si>
  <si>
    <t>MANTENIMIENTOS Y REPARACIÓN DE 4 UNIDADES DE AIRES ACONDICIONADOS DE 10 TONELADAS DEL CENTRO DE CONTROL LA AURORA.</t>
  </si>
  <si>
    <t>SERVICIO DE MANTENIMIENTO MAYOR Y PINTURA DE LAS ANTENAS DE LOS RADARES PRIMARIO Y SECUNDARIO DE LA ESTACIÓN RADAR DE CONCEPCIÓN, PALENCIA</t>
  </si>
  <si>
    <t>SERVICIO DE MANTENIMIENTO MAYOR Y PINTURA DE LAS ANTENAS DEL RADAR SECUNDARIO DE LA ESTACIÓN RADAR DE PUERTO DE SAN JOSÉ, ESCUINTLA.</t>
  </si>
  <si>
    <t>SERVICIO DE MANTENIMIENTO MAYOR Y PINTURA DE LAS ANTENAS DEL RADAR SECUNDARIO DE LA ESTACION DE RADAR SAN ANDRÉS PETÉN.</t>
  </si>
  <si>
    <t>REPARACION DE MODULOS ELECTRONICOS.</t>
  </si>
  <si>
    <t>PINTURA A ESTRUCTURA DE METAL SOPORTE DE ANTENA DEL RADAR SECUNDARIO DE ESTACIÓN RADAR DE SAN JOSÉ, ESCUINTLA.</t>
  </si>
  <si>
    <t>PINTURA Y MANTENIMIENTO GENERAL A EDIFICIO DE ESTACIÓN RADAR DE CONCEPCIÓN, PALENCIA</t>
  </si>
  <si>
    <t>IMPUESTO DE CIRCULACIÓN DE VEHÍCULOS PARTICULARES</t>
  </si>
  <si>
    <t>FUMIGACIÓN</t>
  </si>
  <si>
    <t>SERVICIO DE EXTERMINACIÓN  DE PLAGAS EN EL CENTRO DE CONTROL DE TRANSITO AEREO AILA</t>
  </si>
  <si>
    <t>SERVICIO DE EXTERMINACIÓN DE PLAGA DE ROEDORES  EN ESTACIÓN RADAR DE CONCEPCIÓN, PALENCIA</t>
  </si>
  <si>
    <t>PARES DE BAQUETAS PARA MARIMBA DE CONCIERTO</t>
  </si>
  <si>
    <t>PIEDRIN EN METROS.</t>
  </si>
  <si>
    <t>ARENA RIO METROS.</t>
  </si>
  <si>
    <t>COVERTOR DE LONA GRANDE PARA MARIMBA DE CONCIERTO</t>
  </si>
  <si>
    <t xml:space="preserve">COVERTOR DE LONA PARA MARIMBA TENOR </t>
  </si>
  <si>
    <t>COVERTOR DE LONA PARA EL INSTRUMENTO VIOLÓN</t>
  </si>
  <si>
    <t>BOLAS DE WIPPE</t>
  </si>
  <si>
    <t xml:space="preserve"> METROS ROLLOS DE CAÑAMO</t>
  </si>
  <si>
    <t>MANGAS DE VIENTO GRANDES.</t>
  </si>
  <si>
    <t>MANGAS DE VIENTO MEDIANAS.</t>
  </si>
  <si>
    <t>UNIFORMES PARA EL PERSONAL DE LA MARIMBA DE CONCIERTO</t>
  </si>
  <si>
    <t>TRAJE IMPERMEABLE P/MOTORISTA</t>
  </si>
  <si>
    <t>BOTAS HULE P MENSAJERO</t>
  </si>
  <si>
    <t xml:space="preserve">CHALECOS  REFLECTIVO COLOR NARANJA DE DACRON CON BOLSAS INTERNAS </t>
  </si>
  <si>
    <t xml:space="preserve">PARES DE BOTAS DE USO RUDO, ANTIDERRAPANTE, RESISTENTE A ACEITES Y SOLVENTES,  CON PUNTA DE POLICARBONATO CON FLUJO DE AIRE, TRANSPIRABLE EXTRA LIGERO Y VIDENSIDAD CON 200 JOULES DE RESISTENCIA AL IMPACTO Y CON PRESION DE 1.5 TONELADAS, SUELA DE HULE COMPUESTO-ACRILONITILO, CERTIFICACION TIPO 3 MAS TIPO 2 CON PROTECCION DIELECTRICA. </t>
  </si>
  <si>
    <t>BOTAS DE CUERO PARA ELECTRICOS.</t>
  </si>
  <si>
    <t>TAPAS PARA ENCUADERNAR TAMAÑO CARTA</t>
  </si>
  <si>
    <t>TAPAS PARA ENCUADERNAR TAMAÑO OFICIO</t>
  </si>
  <si>
    <t>SOBRES MANILA TAMAÑO OFICIO</t>
  </si>
  <si>
    <t>FOLDERS AZULES C/LOGO DGAC T/CARTA</t>
  </si>
  <si>
    <t>FOLDERS AZULES C/LOGO DGAC T/OFICIO</t>
  </si>
  <si>
    <t>SOBRES PARA CD¨S</t>
  </si>
  <si>
    <t>SOBRES MANILA CARTA</t>
  </si>
  <si>
    <t>PAPEL PARA FAX DE 30 METROS</t>
  </si>
  <si>
    <t>ROLLOS  DE PAPEL BOND DE 80 GRAMOS DE 1 1/2"X 21 CMS DE ANCHO</t>
  </si>
  <si>
    <t>FÓLDER MANILA TAMAÑO CARTA</t>
  </si>
  <si>
    <t>PAPEL CARBÓN TAMAÑO OFICIO</t>
  </si>
  <si>
    <t>FÓLDER MANILA TAMAÑO OFICIO</t>
  </si>
  <si>
    <t>MASKING TAPE 3/4"</t>
  </si>
  <si>
    <t>PAPEL CONTINUO CAJA</t>
  </si>
  <si>
    <t>SOBRE MANILA CARTA</t>
  </si>
  <si>
    <t>PAPEL ROTAFOLIO</t>
  </si>
  <si>
    <t>INDICE SEPARADOR 5 DIVISIONES MULTICOLOR</t>
  </si>
  <si>
    <t>HOJAS MÓVILES PARA ACTAS.</t>
  </si>
  <si>
    <t>LEITZ TAMAÑO CARTA.</t>
  </si>
  <si>
    <t>CUADERNOS</t>
  </si>
  <si>
    <t>ARCHIVADORES OFICIO</t>
  </si>
  <si>
    <t>BLOCKS PARA NOTAS</t>
  </si>
  <si>
    <t>LIBRETAS TAQUIGRAFÍA</t>
  </si>
  <si>
    <t xml:space="preserve">LIBRO DE ACTAS DE 200 HOJAS </t>
  </si>
  <si>
    <t>LIBRO PARA ACTAS DE 400 HOJAS</t>
  </si>
  <si>
    <t>BANDERITAS SEPARADORAS COLORES</t>
  </si>
  <si>
    <t>LEYES DE AVIACIÓN</t>
  </si>
  <si>
    <t>REGLAMENTO DE AVIACIÓN</t>
  </si>
  <si>
    <t>PARES DE GUANTES DE CUERO</t>
  </si>
  <si>
    <t>LLANTAS PARA MOTO</t>
  </si>
  <si>
    <t>LLANTAS PARA VEHÍCULO (MEDIDAS)</t>
  </si>
  <si>
    <t>LLANTAS DE VEHICULOS PICK-UP.</t>
  </si>
  <si>
    <t xml:space="preserve">CAPAS  DE UNA PIEZA DE PVC, TIPO PONCHO, PREMIUN, COLOR AZUL </t>
  </si>
  <si>
    <t xml:space="preserve">PARES DE GUANTES DE NITRILO, FLOCADO, ESPESOR DE 15 MILESIMAS DE PULGADAS, LARGO DE 13 PULGADAS PALMA CON TEXTURA IMPERNEABILIDAD EN ENTORNOS HUMEDOS O CON GRASA. TAMANÑO MEDIUM </t>
  </si>
  <si>
    <t xml:space="preserve">PARES DE GUANTES RECUBIERTO DE NITRILO  FORRO DE ALGODÓN ENTRETEJIDO LARGO DE 26 PULGADAS RESISTENTE A QUIMICOS LABABLE A 40 GRADOS CENTIGRADOS. </t>
  </si>
  <si>
    <t>PARES DE GUANTES TEJIDO DE NYLON DE COLOR NEGRO, SIN COSTURAS, CON RECUBRIMIENTO PLANO EN LA PALMA DE ESPONJA DE NITRILO NEGRO  TAMAÑO LARGE</t>
  </si>
  <si>
    <t>CHUMPAS IMPERMEABLES REFLECTIVAS.</t>
  </si>
  <si>
    <t>CLORO PARA USO DE LIMPIEZA DE  BAÑOS (GALÓN)</t>
  </si>
  <si>
    <t>GALONES DE THINNER</t>
  </si>
  <si>
    <t>LIQUIDO REFRIGERANTE GALON.</t>
  </si>
  <si>
    <t>THINER GALON.</t>
  </si>
  <si>
    <t xml:space="preserve">GALONES DE COMBUSTIBLE TIPO DIÉSEL </t>
  </si>
  <si>
    <t>GALONES DE COMBUSTIBLE TIPO GASOLINA REGULAR</t>
  </si>
  <si>
    <t xml:space="preserve">ACEITE PENETRANTE  WD-40 DE 11 ONZAS </t>
  </si>
  <si>
    <t>ACEITE Y REFRIGERANTE PARA PLANTA DE EMERGENCIA PALENCIA</t>
  </si>
  <si>
    <t>CUBETAS DE ACEITE SINTÉTICO SHC634 PARA PEDESTAL DE ANTENA DE RADAR DE CONCEPCIÓN, PALENCIA</t>
  </si>
  <si>
    <t>CUBETAS DE GRASA SHC220 PARA SISTEMA MECÁNICO DEL PEDESTAL DE ANTENA DE RADAR DE CONCEPCIÓN, PALENCIA.</t>
  </si>
  <si>
    <t>ACEITE PARA VEHICULO GALON.</t>
  </si>
  <si>
    <t>COMBUSTIBLE DIESEL GALON.</t>
  </si>
  <si>
    <t>COMBUSTIBLE GASOLINA GALON.</t>
  </si>
  <si>
    <t>CARTUCHO PARA IMPRESORA DE ESCRITORIO HP.</t>
  </si>
  <si>
    <t xml:space="preserve">CARTUCHO PARA  IMPRESORA DE ESCRITORIO CANON </t>
  </si>
  <si>
    <t>TONER PARA  IMPRESORA MULTIFUNCIONAL BROTHER.</t>
  </si>
  <si>
    <t>CARTUCHOS PARA IMPRESORA (CAJERO PAGADOR)</t>
  </si>
  <si>
    <t xml:space="preserve">TONER PARA FOTOCOPIADORA </t>
  </si>
  <si>
    <t>TONER PARA IMPRESORA</t>
  </si>
  <si>
    <t>CARTUCHOS DE TINTA LEXMARK # 70 NEGRO</t>
  </si>
  <si>
    <t>CARTUCHO DE TINTA LEXMARK # 80 DE COLOR</t>
  </si>
  <si>
    <t>CARTUCHO DE TINTA LEXMARK # 146 DE COLOR</t>
  </si>
  <si>
    <t>CARTUCHOS DE IMPRESORA CANON NEGRO # 145</t>
  </si>
  <si>
    <t>CARTUCHOS DE IMPRESORA CANON COLOR #146</t>
  </si>
  <si>
    <t>CARTUCHO PARA IMPRESORA LEXMARK NEGRO # 17</t>
  </si>
  <si>
    <t>CARTUCHO PARA IMPRESORA LEXMARK COLOR # 27</t>
  </si>
  <si>
    <t>BOTES TINTA ROJA ALMOHADILLA</t>
  </si>
  <si>
    <t>TONER PARA IMPRESORA HP, CM 1415FNW  COLOR NEGRO</t>
  </si>
  <si>
    <t>TONER PARA IMPRESORA HP, CM 1415FNW  COLOR CIAN</t>
  </si>
  <si>
    <t>TONER PARA IMPRESORA HP, CM 1415FNW  COLOR AMARILLO</t>
  </si>
  <si>
    <t>TONER PARA IMPRESORA HP, CM 1415FNW  COLOR MAGENTA</t>
  </si>
  <si>
    <t>TINTA PARA ALMOHADILLA DE SELLOS COLOR/NEGRA</t>
  </si>
  <si>
    <t>TINTA PARA ALMOHADILLA DE SELLOS COLOR/AZUL</t>
  </si>
  <si>
    <t>TINTA PARA ALMOHADILLA DE SELLOS COLOR/ROJA</t>
  </si>
  <si>
    <t>TINTA A COLORES DESKJET 6940 NO. 97</t>
  </si>
  <si>
    <t>TINTA NEGRA DESKJET 6940 NO. 96</t>
  </si>
  <si>
    <t>CINTA PARA IMPRESORA DE MATRIZ</t>
  </si>
  <si>
    <t>TINTA CARTUCHO IMPRESORA LASER COLOR HP Q6000A/NEGRA</t>
  </si>
  <si>
    <t>TINTA CARTUCHO IMPRESORA LASER COLOR HP Q6002A/AMARILLO</t>
  </si>
  <si>
    <t>TINTA CARTUCHO IMPRESORA LASER COLOR HP Q6001A/CYAN</t>
  </si>
  <si>
    <t>TINTA CARTUCHO IMPRESORA LASER COLOR HP Q6003A/MAGENTA</t>
  </si>
  <si>
    <t>CARTUCHO DE TINTA NEGRA NO. 210 CANON</t>
  </si>
  <si>
    <t>CARTUCHO DE TINTA COLOR NO. 211 CANON</t>
  </si>
  <si>
    <t>TONER NEGRO IMP. HP LASSER JET 490Q</t>
  </si>
  <si>
    <t>TONER 49A NEGRO P/HP LASER JET 1320N</t>
  </si>
  <si>
    <t>TINTA PARA ALMOHADILLA COLOR NEGRO</t>
  </si>
  <si>
    <t>CARTUCHOS DIGITALES.</t>
  </si>
  <si>
    <t>PINTURA DE ACEITE GALON.</t>
  </si>
  <si>
    <t>PINTURA DE AGUA GALON.</t>
  </si>
  <si>
    <t>PINTURA DE ACEITE FONDO GALON.</t>
  </si>
  <si>
    <t xml:space="preserve">CARTUCHO PG-40 </t>
  </si>
  <si>
    <t>CARTUCHO CL-41</t>
  </si>
  <si>
    <t>CARTUCHO NO. 53XQ7553X</t>
  </si>
  <si>
    <t>TONER L/N 1K6029Y13C</t>
  </si>
  <si>
    <t>TONER Q5942A</t>
  </si>
  <si>
    <t>TONER PARA FAX BROTHER PC-301</t>
  </si>
  <si>
    <t>ESPIRALES PARA ENCUADERNAR</t>
  </si>
  <si>
    <t>UNIFORMES DE PROTECCIÓN CONTRA INCENDIOS</t>
  </si>
  <si>
    <t>CAJAS PLASTICAS PARA RESGUARDO DE PAPELERA EN ARCHIVO</t>
  </si>
  <si>
    <t>CAJAS GRANDES PLASTICAS CON TAPADERA</t>
  </si>
  <si>
    <t>HOJAS PLÁSTICAS</t>
  </si>
  <si>
    <t xml:space="preserve">CASCOS COLOR AZUL DE POLIETILENO  DE ALTA DENSIDAD, RESISTENTES AL IMPACTO, PENETRACION, INFLAMABILIDAD, AISLAMIENTO ELECTRICO Y HUMEDAD. </t>
  </si>
  <si>
    <t>CINCHOS CON BANDOLA PARA LINIERO U/L</t>
  </si>
  <si>
    <t>DEPÓSITOS PARA AGUA POTABLE CON CAPACIDAD DE 2,500 LITROS CADA UNO, YA INSTALADOS EN ESTACIÓN RADAR DE CONCEPCIÓN, PALENCIA</t>
  </si>
  <si>
    <t>REFORZADOR PARA HOJAS BLANCAS</t>
  </si>
  <si>
    <t xml:space="preserve">HOJA PROTECTORAS DE BOLSO DE DOCUMENTOS TRANSPARENTES </t>
  </si>
  <si>
    <t>PERSIANAS.</t>
  </si>
  <si>
    <t>CONOS REFLECTIVOS.</t>
  </si>
  <si>
    <t>TUBO PVC DE 2 PULGADAS.</t>
  </si>
  <si>
    <t>EQUIPO DE PROTEC. PERSONAL (INDUMENTA-RIA EN ÁRES DE PELIGRO BIOLOGICO/QUÍMICO)</t>
  </si>
  <si>
    <t>CIENTO ESPIRALES MEDIDA 1 1/8</t>
  </si>
  <si>
    <t>BASURERO MALLA</t>
  </si>
  <si>
    <t xml:space="preserve">SILICONE LUBRICANTE SECADO RAPIDO, SIN ACEITES DE PETROLEO,  PREVIENE LA CORROCION RESISTENTE A 350 GRADOS FARENGEITH, </t>
  </si>
  <si>
    <t>BOLSAS DE CEMENTO.</t>
  </si>
  <si>
    <t>BLOCKS.</t>
  </si>
  <si>
    <t>HIERRO 3/4 QUINTALES.</t>
  </si>
  <si>
    <t>HIERRO 1/4 QUINTALES.</t>
  </si>
  <si>
    <t>ALAMBRE DE AMARRE QUINTALES.</t>
  </si>
  <si>
    <t>MATERIALES DE FERRETERÍA</t>
  </si>
  <si>
    <t>KIT DE BROCAS DE METAL.</t>
  </si>
  <si>
    <t>ANGULAES METALICOS.</t>
  </si>
  <si>
    <t>ROTULOS DE PISTA DE 1 MODULO.</t>
  </si>
  <si>
    <t>ROTULOS DE PISTA 4 MODULOS.</t>
  </si>
  <si>
    <t>ESCALERA EXT. METALICA.</t>
  </si>
  <si>
    <t>ESCALERA 2 BANDAS.</t>
  </si>
  <si>
    <t>ESCALERA PEQUEÑA.</t>
  </si>
  <si>
    <t xml:space="preserve">CASCOS </t>
  </si>
  <si>
    <t>JUEGOS DE DESTORNILLADORES TIPO TORX</t>
  </si>
  <si>
    <t xml:space="preserve">LIMAS </t>
  </si>
  <si>
    <t xml:space="preserve">MACHETES </t>
  </si>
  <si>
    <t>SOLDADORES WELLER DE 35 WATTS</t>
  </si>
  <si>
    <t>SOLDADORES POTENCIA: 60 W
ALIMENTACIÓN: 127 VCA
FRECUENCIA: 50/60 HZ
LONGITUD DEL CABLE: 1,8 M</t>
  </si>
  <si>
    <t>KIT DE HERRAMIENTAS DE ELECTRICISTA.</t>
  </si>
  <si>
    <t>KIT DE HERRAMIENTAS DE ELECTRONICA.</t>
  </si>
  <si>
    <t>KIT DE LLAVES ALLEN.</t>
  </si>
  <si>
    <t>PISTOLA HILTI.</t>
  </si>
  <si>
    <t>SIERRAS DE ACERO PLATA.</t>
  </si>
  <si>
    <t>BARRENO CON PEDESTAL.</t>
  </si>
  <si>
    <t>BARRENO DE MANO.</t>
  </si>
  <si>
    <t>BERRENO PORTATIL GRANDE.</t>
  </si>
  <si>
    <t>SET DE HERRAMIENTA BÁSICA</t>
  </si>
  <si>
    <t xml:space="preserve">CHAPAS CON LLAVE </t>
  </si>
  <si>
    <t xml:space="preserve"> BISAGRAS.</t>
  </si>
  <si>
    <t xml:space="preserve">ENGRAPADORA TIPO INDUSTRIAL  DE DOS AGUJEROS CON CAPACIDAD DE 220 HOJAS.  </t>
  </si>
  <si>
    <t>UTILES DE OFICINA</t>
  </si>
  <si>
    <t>SELLOS</t>
  </si>
  <si>
    <t>CINTA ADHESIVA DE 1 PULGADA DE GROSOR</t>
  </si>
  <si>
    <t>CAJAS DE FASTENER</t>
  </si>
  <si>
    <t>CAJAS DE CLIPS JUMBO</t>
  </si>
  <si>
    <t>CAJAS DE CLIPS PEQUEÑO</t>
  </si>
  <si>
    <t>CAJAS LAPICEROS  AZUL</t>
  </si>
  <si>
    <t xml:space="preserve">CAJAS LAPICEROS  NEGRO </t>
  </si>
  <si>
    <t>CAJAS LAPICEROS  ROJO</t>
  </si>
  <si>
    <t>CAJAS LAPICES</t>
  </si>
  <si>
    <t xml:space="preserve">MARCADORES RESALTADORES </t>
  </si>
  <si>
    <t>CAJAS DE GRAPAS</t>
  </si>
  <si>
    <t>GRAPAS ESTANDAR</t>
  </si>
  <si>
    <t>TAPE PEQUEÑO</t>
  </si>
  <si>
    <t>TAPE GRANDE</t>
  </si>
  <si>
    <t xml:space="preserve">SACA GRAPAS </t>
  </si>
  <si>
    <t>REGLAS</t>
  </si>
  <si>
    <t>POST-IT PEQUEÑOS</t>
  </si>
  <si>
    <t>BORRADORES</t>
  </si>
  <si>
    <t>CLIPS</t>
  </si>
  <si>
    <t>USB 16 G</t>
  </si>
  <si>
    <t>DISCOS DUROS EXTERNOS CON CAPACIDAD D1TB</t>
  </si>
  <si>
    <t>ENGRAPADORAS</t>
  </si>
  <si>
    <t>FOLDER TAMAÑO CARTA</t>
  </si>
  <si>
    <t>FOLDER TAMAÑO OFICIO</t>
  </si>
  <si>
    <t>CARPETAS COLGANTES</t>
  </si>
  <si>
    <t>CAJAS DE LAPICEROS NEGROS</t>
  </si>
  <si>
    <t>BOTES DE GOMA PRIT</t>
  </si>
  <si>
    <t>CORRECTOR DE BROCHITA</t>
  </si>
  <si>
    <t>ENGRAPADORAS ESTANDAR</t>
  </si>
  <si>
    <t>SACABOCADOS DOBLE</t>
  </si>
  <si>
    <t>SACABOCADOS TRIPLE</t>
  </si>
  <si>
    <t>CAJAS DE CLIP GRANDES</t>
  </si>
  <si>
    <t xml:space="preserve">CAJAS DE CLIP PEQUEÑOS </t>
  </si>
  <si>
    <t>REFUERZOS P/AGUJEROS HOJAS CAJAS</t>
  </si>
  <si>
    <t>SEPARADORES</t>
  </si>
  <si>
    <t>CAJAS DE CLIPS/PEQUEÑO</t>
  </si>
  <si>
    <t>CAJAS DE CLIPS/GRANDE</t>
  </si>
  <si>
    <t>ENGRAPADORAS/PEQUEÑAS</t>
  </si>
  <si>
    <t>ENGRAPADORAS/GRANDES</t>
  </si>
  <si>
    <t>GOMA LÍQUIDA DE 8 ONZAS</t>
  </si>
  <si>
    <t>LAPICERO COLOR NEGRO PUNTA FINA CON GEL</t>
  </si>
  <si>
    <t>LÁPICES</t>
  </si>
  <si>
    <t>TAPE TRANSPARENTE ROLLOS /19.0MMX65.8M</t>
  </si>
  <si>
    <t>TAPE TRANSPARENTE ROLLOS /19.0 MMX 32.9 M</t>
  </si>
  <si>
    <t>TAPE TRANSPARENTE ROLLOS/ 12 MMX 65M</t>
  </si>
  <si>
    <t>GOMA SÓLIDA EN BARRA DE 15 GRS.</t>
  </si>
  <si>
    <t>CERA PARA CONTAR 1.5 ONZ</t>
  </si>
  <si>
    <t xml:space="preserve">CAJA TACHUELA DE PULGAR DE EMPUJE OFICINA </t>
  </si>
  <si>
    <t>CAJAS MARCADORES COLOR NEGRO PERMANENTES</t>
  </si>
  <si>
    <t>CAJAS DE MARCADORES COLOR AZUL PERMANENTES</t>
  </si>
  <si>
    <t>CAJAS DE MARCADORES COLOR ROJO PERMANENTES</t>
  </si>
  <si>
    <t>CAJAS DE MARCADORES PARA PIZARRON COLOR NEGRO</t>
  </si>
  <si>
    <t>CAJAS DE MARCADORES PARA PIZARRON COLOR AZUL</t>
  </si>
  <si>
    <t>CAJAS DE MARCADORES PARA PIZARRON COLOR ROJO</t>
  </si>
  <si>
    <t xml:space="preserve">SACAPUNTAS DE METAL </t>
  </si>
  <si>
    <t>CAJAS CLIPS PEQUEÑOS</t>
  </si>
  <si>
    <t>CAJAS CLIPS MEDIANOS</t>
  </si>
  <si>
    <t>CAJAS CLIPS GRANDES</t>
  </si>
  <si>
    <t>CAJAS MARCADORES RESALTADORES COLOR AMARILLO</t>
  </si>
  <si>
    <t>GOMA LIQUIDA</t>
  </si>
  <si>
    <t>PEGAMENTO PRIT</t>
  </si>
  <si>
    <t>CINTA MAQUINA DE ESCRIBIR.</t>
  </si>
  <si>
    <t>CINTA CORRECTOR DE MAQUINA DE ESCRIBIR.</t>
  </si>
  <si>
    <t>ENGRAPADORA METÁLICA</t>
  </si>
  <si>
    <t>DISPENSADOR CINTA ADHESIVA</t>
  </si>
  <si>
    <t xml:space="preserve">CINTAS ADHESIVAS </t>
  </si>
  <si>
    <t>DESPACHADOR CLIP</t>
  </si>
  <si>
    <t>PIZARRA CORCHO 40X60 CMS</t>
  </si>
  <si>
    <t>TACHUELAS PACK 500</t>
  </si>
  <si>
    <t>GOMA ESCOLAR BLANCA</t>
  </si>
  <si>
    <t>GRAPAS ESTANDAR (CAJA 5000 PIEZAS)</t>
  </si>
  <si>
    <t>MEMORIAS USB DE 32 GIGAS</t>
  </si>
  <si>
    <t>CAJA 25 UNIDADES DE PRENSA PAPEL</t>
  </si>
  <si>
    <t>INSUMOS DE LIMPIEZA</t>
  </si>
  <si>
    <t>CINTA DE MÁQUINA DE ESCRIBIR</t>
  </si>
  <si>
    <t>DESINFECTANTE PARA  SECCIÓN DE GASOLINERAS (GALÓN)</t>
  </si>
  <si>
    <t>JABÓN EN POLVO PARA LAVAR ROPA</t>
  </si>
  <si>
    <t>JABÓN USO: LAVATRASTOS;  TIPO: BARRA;</t>
  </si>
  <si>
    <t>PASTILLAS AMBIENTAL PARA SANITARIOS</t>
  </si>
  <si>
    <t>JABÓN P/TRASTOS</t>
  </si>
  <si>
    <t>ESPONJAS P/LAVA TRASTOS</t>
  </si>
  <si>
    <t xml:space="preserve">CEPILLOS CERDAS DE ACERRO DE 4 X 15 HILOS </t>
  </si>
  <si>
    <t xml:space="preserve">ESPUMA LIMPIADORA PARA CUBIERTAS PLASTICAS LIMPIADOR INTERNO DE PRECISIÓN, FORMULADO ESPECIALMENTE PARA LA LIMPIEZA Y MANTENIMIENTO DE CIRCUITOS ELÉCTRICOS Y ELECTRÓNICOS. DESINTEGRA GRASAS, COCHAMBRE Y POLVOS, SIN DAÑAR PLÁSTICOS, HULE O PINTURA. LIBRE DE CLORO FLUORO CARBONOS (CFC’S) QUE DAÑAN LA CAPA DE OZONO. CONTIENE 454 ML. </t>
  </si>
  <si>
    <t>INSUMOS PARA LIMPIEZA</t>
  </si>
  <si>
    <t>LIMPIA CONTACTOS DE SECADO RAPIDO, PARA CONEXIONES  Y TERMINACIONES ELECTRICAS INCLUYENDO  CONTACTOS, RELÉS, INTERRUPTORES, INSTRUMENTACION Y SENSORES.</t>
  </si>
  <si>
    <t>LIQUIDO LIMPIA CONTACTOS</t>
  </si>
  <si>
    <t>ESPUMA DESENGRASANTE.</t>
  </si>
  <si>
    <t>TRAPEADOR</t>
  </si>
  <si>
    <t>PAÑOS PARA LIMPIEZA</t>
  </si>
  <si>
    <t>ESCOBA ANGULAR</t>
  </si>
  <si>
    <t>PATO CANASTILLA</t>
  </si>
  <si>
    <t>LIMPIADOR LÍQUIDO PARA PIZARRÓN</t>
  </si>
  <si>
    <t>LIMPIADOR DE ESCRITORIO EN SPRAY</t>
  </si>
  <si>
    <t>JABON LÍQUIDO DE MANOS</t>
  </si>
  <si>
    <t>DESINFECTANTE PARA PISOS (GALÓN)</t>
  </si>
  <si>
    <t>PIZARRAS BLANCAS 60X90 CMS</t>
  </si>
  <si>
    <t>BOTÍQUÍN DE PRIMEROS AUXILIOS PARA MONTAÑA</t>
  </si>
  <si>
    <t>CAJA GUANTES DE LATEX TIPO QUIRÚRGICO</t>
  </si>
  <si>
    <t>VASOS LARGOS DE VIDRIO</t>
  </si>
  <si>
    <t>TAZAS Y PORCELANAS PARA CAFÉ</t>
  </si>
  <si>
    <t>CAFETERA 30 TAZAS</t>
  </si>
  <si>
    <t>TENEDORES</t>
  </si>
  <si>
    <t>CUCHILLOS DE MESA</t>
  </si>
  <si>
    <t>TENEDORES PASTELEROS</t>
  </si>
  <si>
    <t>CUCHARAS PARA ECHAR AZUCAR AL CAFÉ</t>
  </si>
  <si>
    <t>CUCHILLOS DE COCINA</t>
  </si>
  <si>
    <t>ESPÁTULA PARA PASTEL</t>
  </si>
  <si>
    <t>PLATOS PASTELEROS</t>
  </si>
  <si>
    <t>AZAFATE</t>
  </si>
  <si>
    <t>PLATOS GRANDES P/COMIDA</t>
  </si>
  <si>
    <t>INDIVIDUALES DE MESA</t>
  </si>
  <si>
    <t>CAFETERA DE 12 TAZAS</t>
  </si>
  <si>
    <t>AMPERÍMETRO DE GANCHO CON LA FUNCIÓN DE DETECTOR DE FRECUENCIA DE FACE</t>
  </si>
  <si>
    <t>BATERÍAS ALCALINAS, CUADRADAS DE 9 VOLTIOS PARA MULTÍMETROS</t>
  </si>
  <si>
    <t xml:space="preserve">MEDIDOR DE LUMINOSIDAD LUXOMETRO NDICADOR DE BATERÍA BAJA INCORPORADO
DISEÑO COMPACTO DE EXCELENTE OPERACIÓN
DISPLAY LCD 3½ DÍGITOS 1999 CUENTAS/SEG
DETECTOR ÓPTICO: SENSOR A FOTODIODO DE SILICIO CON FILTRO
TEMPORIZADOR: AUTO APAGADO
TEMPERATURA DE OPERACIÓN: 0°C A 40°C
TEMPERATURA DE ALMACENAMIENTO DE -10°C A 60°C
VELOCIDAD DE MEDICIÓN: 2 VECES POR SEGUNDO, NOMINAL
ALIMENTACIÓN: 9 VCC (1 PILA CUADRADA)
DIMENSIONES DETECTOR: 8.3 CM DE ALTO X 5.2 CM DE ANCHO X 2.05 CM DE ESPESOR
DIMENSIONES EQUIPO: 12.5 CM DE ALTO X 7.2 CM DE ANCHO X 2.7 CM DE ESPESOR
</t>
  </si>
  <si>
    <t xml:space="preserve">MULTIMETRO DIGITAL AUTORANGO RESISTENCIA: 400 OHMS A 40 MOHMS
VOLTAJE CC: 400 MV A 1000 V
VOLTAJE CA: 400 MV A 750 V
CAPACITANCIA: 4 NF A 200 UF
FRECUENCIA: 9,9 HZ A 200 KHZ
CORRIENTE CC: 0 A 10 AMPERES
CORRIENTE CA: 0 A 20 AMPERES
PANTALLA DE 3 3/4 DÍGITOS LCD
TEMPERATURA DE OPERACIÓN: 0-40°C (80% DE HUMEDAD RELATIVA, &lt;10°C NO   CONDENSADA)
VOLTAJE MÁXIMO ENTRE TERMINALES Y TIERRA: 750V CA RMS O 1000V CD
SELECCIÓN DE RANGO: AUTOMÁTICO Y MANUAL
INDICADOR DE SOBRE RANGO
INDICADOR DE POLARIDAD
ALIMENTACIÓN:9 V (1 PILA DE 9 V)
</t>
  </si>
  <si>
    <t xml:space="preserve">MULTÍMETROS DE GANCHO CON PANTALLA REMOVIBLE TIPO INDUSTRIAL DIÁMETRO DEL CONDUCTOR MEDIBLE.
  34 MM O 01,3” MÁX.
TEMPERATURA DE TRABAJO 
  -10 A 50 ºC (-14 A 122 ºF)
TEMPERATURA DE ALMACENAMIENTO 
  -40 A 60 ºC (-40 A 140 ºF)
HUMEDAD DE TRABAJO 
  &lt; 90% ENTRE 10 A 30 ºC, &lt; 75% ENTRE 30 A 40 ºC
ALTITUD DE SERVICIO 
  0 A 2.000 M
COEFICIENTE TÉRMICO 
  0,01% ºC (&lt;18℃ O &gt; 28℃)
</t>
  </si>
  <si>
    <t>ILUMINACION DE PLATAFOMRA TIPO LED EN BARRA DE POSTE.</t>
  </si>
  <si>
    <t>BULBOS HALOGENOS 200W BI PIN.</t>
  </si>
  <si>
    <t>BULBOS HALOGENOS 45W, 6,6A BI PIN.</t>
  </si>
  <si>
    <t>BASES FRANGIBLES 1 1/2.</t>
  </si>
  <si>
    <t>LAMPARAS DE PISTA.</t>
  </si>
  <si>
    <t>LAMPARAS DE RODAJE.</t>
  </si>
  <si>
    <t>TESTER PROBADOR DE CORRIENTE.</t>
  </si>
  <si>
    <t>MULTIMETRO DIGITAL.</t>
  </si>
  <si>
    <t>CABLE NO. 12 X 3 TSJ.</t>
  </si>
  <si>
    <t>CABLE NO. 14 X 3 TSJ.</t>
  </si>
  <si>
    <t>CABLE PARALELO.</t>
  </si>
  <si>
    <t>CABLE UTP-CAT5.</t>
  </si>
  <si>
    <t>DADOS CAT 5.</t>
  </si>
  <si>
    <t>FLIP-ON 1 X 20.</t>
  </si>
  <si>
    <t>FLIP-ON 2 X 30.</t>
  </si>
  <si>
    <t>FLIP-ON 2 X 40.</t>
  </si>
  <si>
    <t>FLIP-ON 2 X 50.</t>
  </si>
  <si>
    <t>FLIP-ON 3 X 60.</t>
  </si>
  <si>
    <t>FLIP-ON 3 X 100.</t>
  </si>
  <si>
    <t>SWITCH SENCILLO.</t>
  </si>
  <si>
    <t>SWITCH DOBLE.</t>
  </si>
  <si>
    <t>TOMA CORRIENTES.</t>
  </si>
  <si>
    <t>BULBOS REFLECTORES DE 150W.</t>
  </si>
  <si>
    <t>LAMPARAS LED DE 125 WATTS.</t>
  </si>
  <si>
    <t>LAMPARAS LED 110 WATTS.</t>
  </si>
  <si>
    <t>BOMBILLAS LED DE 9 WATTS.</t>
  </si>
  <si>
    <t>TUBOS LED DE 24 W. 1.20M.</t>
  </si>
  <si>
    <t>TUBOS LED DE 24 W. 0.60M.</t>
  </si>
  <si>
    <t>ELECTRODOS SOLDADURA.</t>
  </si>
  <si>
    <t>CAUTINES SOLDADORES.</t>
  </si>
  <si>
    <t>CONTACTORES 100 A.</t>
  </si>
  <si>
    <t>RELAY DE 10A/220.</t>
  </si>
  <si>
    <t>PARARRAYOS PARA TRANSFORMADORES.</t>
  </si>
  <si>
    <t>FUSIBLES CUT OUT 7 A.</t>
  </si>
  <si>
    <t>LAMPARAS LED DE EMERGENCIA.</t>
  </si>
  <si>
    <t>REPUESTOS ELECTRONICOS.</t>
  </si>
  <si>
    <t>REPUESTOS ELECTRICOS.</t>
  </si>
  <si>
    <t>LINTERNA MAGLIGHT 3 BATERIAS, 3D</t>
  </si>
  <si>
    <t>BATERIA 12 VOLTEOS PARA MOTO</t>
  </si>
  <si>
    <t>DISCO DURO EXTERNO DE 2 TERAS</t>
  </si>
  <si>
    <t xml:space="preserve">PARCHES PARA REDOBLANTE (SUPERIOR E INFERIOR) </t>
  </si>
  <si>
    <t>PARCHES PARA TIMBAL DE 15 PULGADAS</t>
  </si>
  <si>
    <t>PARCHES PARA TIMBAL DE 18 PULGADAS</t>
  </si>
  <si>
    <t xml:space="preserve">DISCOS DURO </t>
  </si>
  <si>
    <t>MEMORIAS USB</t>
  </si>
  <si>
    <t>BATERÍAS DE 9 VOLTIOS PARA CONTROL DE ALARMAS</t>
  </si>
  <si>
    <t>BATERÍAS PARA UPS DE SAN JOSÉ, ESCUINTLA</t>
  </si>
  <si>
    <t xml:space="preserve">COMPRA DE BATERIAS DE  GEL PARA SISTEMA DE UPS DE 60 KVA, DE 208/230 VAC, 60 HERTZ 3 PHASE  CABECERA RADAR DE PALENCIA  </t>
  </si>
  <si>
    <t>DISCOS DUROS EXTERNOS DE 2 TB</t>
  </si>
  <si>
    <t>FAJAS A39 PARA EL MANTENIMIENTO DE LOS AIRES ACONDICIONADOS DEL CENTRO DE CONTROL LA AURORA</t>
  </si>
  <si>
    <t>FAJAS B40 PARA EL MANTENIMIENTO DE LOS AIRES ACONDICIONADOS DE ESTACIÓN RADAR DE CONCEPCIÓN, PALENCIA</t>
  </si>
  <si>
    <t>FILTROS PARA PLANTA DE EMERGENCIA PALENCIA</t>
  </si>
  <si>
    <t>JUEGOS DE CONTROL DE TEMPERATURA DE UNIDADES DE AIRE ACONDICIONADO DE 120 KBTU DEL CENTRO DE CONTROL LA AURORA.</t>
  </si>
  <si>
    <t>KIT DE CONECTORIZACIÓN PARA FIBRA ÓPTICA</t>
  </si>
  <si>
    <t>LUCES DE SEGURIDAD (TAMALERAS)</t>
  </si>
  <si>
    <t>VENTILADORES DE 220 VAC DE .12 X .12 X .038 MTS. PARA FUENTES DE ALIMENTACIÓN DE 36 VOLTIOS DE LOS AMPLIFICADORES DE RADAR PRIMARIO</t>
  </si>
  <si>
    <t>SILVINES DE APROXIMACION.</t>
  </si>
  <si>
    <t>ACUMULADORES SELLADOS.</t>
  </si>
  <si>
    <t>FILTROS DE ACEITE.</t>
  </si>
  <si>
    <t>FILTROS DE AIRE.</t>
  </si>
  <si>
    <t>FILTROS DE DIESEL.</t>
  </si>
  <si>
    <t>FILTROS DE GASOLINA.</t>
  </si>
  <si>
    <t>DISCO DURO EXTERNO DE 2 TERAS.</t>
  </si>
  <si>
    <t>DISCOS DUROS EXTERNOS 1 TERA BIT</t>
  </si>
  <si>
    <t>HARNESES CON LÍNEA DE VIDA</t>
  </si>
  <si>
    <t>PARES DE LENTES  PARA PROTECCION FRONTAL Y PERIFERICA, MARCO Y  PATILLAS ALTAMENTE RESISTENTES A RAYONES , ELABORADOS CON  POLICARBONATO QUE  FILTRA EL 99 % DE RAYOS UV, CURVA BASE DE 9.0 QUE POSEE MAXIMA VISION VISUAL</t>
  </si>
  <si>
    <t xml:space="preserve">RESPIRADORES N95 LIBRE DE MANTENIMIENTO, FABRICADOS CON MATERIAL FILTRANTE ELECTROESTATICO DE ALTO RENDIMIENTO CON GRAN EFICIENCIA EN LA CAPTURA DE PARTICULAS MANTENIENDO BAJA RESISTENCIA RESPIRATORIA </t>
  </si>
  <si>
    <t>ARNES DE SEGURIDAD.</t>
  </si>
  <si>
    <t>BROCHAS.</t>
  </si>
  <si>
    <t>CINTA METRICA DE 100M.</t>
  </si>
  <si>
    <t>CINTA DE AISLAR ALTO VOLTAJE.</t>
  </si>
  <si>
    <t>CINTA DE AISLAR ELECTRICA.</t>
  </si>
  <si>
    <t>LIJA PARA AGUA.</t>
  </si>
  <si>
    <t>PARES DE LENTES PARA PROTECCION</t>
  </si>
  <si>
    <t>CAJA DE MASCARIAS DESHECHABLES</t>
  </si>
  <si>
    <t>MASCARILLA DE PROTECCIÓN RESPIRATORIA PARA ÁREAS CONTAMINADAS CON QUÍMICOS.</t>
  </si>
  <si>
    <t>SET DE RECOLECCION DE MUESTRAS BIOQUÍMICAS LÍQUIDAS, SOLIDAS.</t>
  </si>
  <si>
    <t>SET DE LUPAS.</t>
  </si>
  <si>
    <t>CINTA MÉTRICA L 20 MTS. REBOBINABLE.</t>
  </si>
  <si>
    <t>ESCRITORIOS EN L .</t>
  </si>
  <si>
    <t xml:space="preserve"> ARMARIO CON PERSIANA </t>
  </si>
  <si>
    <t>ESTANTERIAS DE 6 FRAMOS</t>
  </si>
  <si>
    <t>SILLAS EJECUTIVAS</t>
  </si>
  <si>
    <t>SILLAS SECRETARIALES</t>
  </si>
  <si>
    <t>SILLAS DE ESPERA</t>
  </si>
  <si>
    <t>VENTILADOR DE PEDESTAL</t>
  </si>
  <si>
    <t xml:space="preserve">ARCHIVADOR DE PERSIANAS DE APERTURA LATERAL </t>
  </si>
  <si>
    <t>ESCRITORIO PARA UNA PERSONA</t>
  </si>
  <si>
    <t>ESCRITORIO PRESIDENCIAL</t>
  </si>
  <si>
    <t>ARCHIVADORES PARA EXPEDIENTES VARIOS</t>
  </si>
  <si>
    <t>ARCHIVOS DE METAL ( 4 GAVETAS )</t>
  </si>
  <si>
    <t>ROBOT</t>
  </si>
  <si>
    <t>ENCUADERNADORA</t>
  </si>
  <si>
    <t xml:space="preserve">SILLAS SECRETARIALES </t>
  </si>
  <si>
    <t>MULTIFUNCIONAL</t>
  </si>
  <si>
    <t xml:space="preserve">ESCRITORIO TIPO SECRETARIAL </t>
  </si>
  <si>
    <t>ESCRITORIO EJECUTIVOS</t>
  </si>
  <si>
    <t>ARCHIVOS</t>
  </si>
  <si>
    <t>SILLAS TIPO SECRETARIAL</t>
  </si>
  <si>
    <t xml:space="preserve">ARCHIVOS DE CUATRO GAVETAS </t>
  </si>
  <si>
    <t>SILLAS PRESIDENCIALES</t>
  </si>
  <si>
    <t>ARCHIVOS DE METAL 4 GABETAS</t>
  </si>
  <si>
    <t>REPISAS AÉREAS DE METAL PARA OFICINA</t>
  </si>
  <si>
    <t xml:space="preserve">ESCRITORIOS PARA OFICINA CON GAVETAS </t>
  </si>
  <si>
    <t>ESCRITORIOS EJECUTIVOS</t>
  </si>
  <si>
    <t>ESCRITORIOS SECRETARIALES</t>
  </si>
  <si>
    <t>ARCHIVOS DE METAL VERTICALES DE 4 GAVETAS</t>
  </si>
  <si>
    <t>ESCRITORIOS CON GABETAS.</t>
  </si>
  <si>
    <t>SILLAS GIRATORIAS.</t>
  </si>
  <si>
    <t>ARCHIVADOR DE METAL.</t>
  </si>
  <si>
    <t xml:space="preserve">BANDEJA TRIPLE METAL </t>
  </si>
  <si>
    <t>LIBRERA 3 REPISAS HECHO EN MELAMINA, ALTO 112 CM, ANCHO 89, PROFUNDIDAD 33 CMS</t>
  </si>
  <si>
    <t>TRITURADOR PAPEL, 8 HOJAS A LA VEZ, TIPO DE CORTE CRUZADO EN PARTÍCULAS, CAPACIDAD DEL CESTO 4.75 GALONES</t>
  </si>
  <si>
    <t>PIZARRON DE CORCHO MEDIANO</t>
  </si>
  <si>
    <t xml:space="preserve">PEDAL PARA BOMBO DE BATERÍA </t>
  </si>
  <si>
    <t xml:space="preserve">PEDESTAL DE PONCHIN Y PEDESTAL REDOBLANTE PARA BATERÍA </t>
  </si>
  <si>
    <t>PLATO DE PERCUSIÓN CRASH PARA BATERÍA</t>
  </si>
  <si>
    <t>PLATOS DE PONCHIN DE 16 PULGADAS</t>
  </si>
  <si>
    <t>CAÑONERA</t>
  </si>
  <si>
    <t>CAMARAS DIGITALES</t>
  </si>
  <si>
    <t>COMPRA DE MONITORES /TV DE 21PULGADAS 120/240 VOLTIOS 60 HERTZ, CON LED PARA SRG CON PUERTO SERIAL, USB HDMI DE SALA DE EQUIPOS DE SISTEMAS DE RADAR DEL CENTRO DE CONTROL AILA</t>
  </si>
  <si>
    <t>COMPRA DE MONITORES /TV DE 32 PULGADAS 120/240 VOLTIOS 60 HERTZ, CON LED PARA SRGCON PUERTO SERIAL, USB HDMIDE SALA DE EQUIPOS DE SISTEMAS DE RADAR DEL CENTRO DE CONTROL AILA</t>
  </si>
  <si>
    <t>MONITORES DE 50" TIPO TV  DE LED, 110/220 60 HERTZ, CON PUERTO SERIAL, USB HDMI  PARA IMPLEMENTACIÓN DEL RADAR METEREOLOGICO</t>
  </si>
  <si>
    <t>PROYECTOR EPSON PARA PRESENTACIONES</t>
  </si>
  <si>
    <t>RETROPROYECTOR</t>
  </si>
  <si>
    <t>PANTALLAS TOUCH SCREEN.</t>
  </si>
  <si>
    <t>MONITORES DIGITALES 15".</t>
  </si>
  <si>
    <t>RETROPROYECTOR CON PANTALLAS.</t>
  </si>
  <si>
    <t>SISTEMA DE 10 CAMARAS DE VIDEO.</t>
  </si>
  <si>
    <t>GRABADORA DE VOZ ELECTRÓNICA (16 HORAS)</t>
  </si>
  <si>
    <t>CÁMARA DIGITAL DE 16 MEGA PIXELES</t>
  </si>
  <si>
    <t>PROYECTOR MULTIMEDIA TECNOLOGÍA 3 LCD, PANEL LCD 0.55 PULGADAS SIM MLA, REOSLUCIÓN SVGA (800X600) HASTA 1080 P</t>
  </si>
  <si>
    <t>MOTO</t>
  </si>
  <si>
    <t>VEHÍCULOS DE DOBLE CABINA, TURBODIESEL, 4 X 4, F/E PARA REALIZAR LOS MANTENIMIENTOS PREVENTIVOS Y CORRECTIVOS A LOS RADARES EN LAS ESTACIONES DE RADAR EN CONCEPCIÓN, PALENCIA, PUERTO SAN JOSÉ, Y MUNDO MAYA.</t>
  </si>
  <si>
    <t>PLANTA TELEFÓNICA MITEL</t>
  </si>
  <si>
    <t>TELEFONO</t>
  </si>
  <si>
    <t>TELEFONO CONVENCIONAL DE MESA</t>
  </si>
  <si>
    <t xml:space="preserve">UN TELÉFONO INALÁMBRICO CENAO DE LARGO ALCANCE CON SU RESPECTIVA ANTENA DE EXTERIOR  PARA USARSE EN PUERTO DE SAN JOSÉ </t>
  </si>
  <si>
    <t>TELEFAX (APARATO)</t>
  </si>
  <si>
    <t>TELEFONOS IP- CON LICENCIA.</t>
  </si>
  <si>
    <t>RADIOS W/T GAMA AERONAUTICA.</t>
  </si>
  <si>
    <t>RADIOS BASE GAMA AERONAUTICA.</t>
  </si>
  <si>
    <t>RADIO VEHICULO, GAMA AERONAUTICA.</t>
  </si>
  <si>
    <t>RADIOS DE COMUNICACIÓN DE BANDA AÉREA, MARÍTIMA Y TERRESTRE.</t>
  </si>
  <si>
    <t>EQUIPO DE POSICIONAMIENTO GLOBAL (GPS)</t>
  </si>
  <si>
    <t>APARATO TELEFÓNICO CON IDENTIFICADOR LLAMADAS</t>
  </si>
  <si>
    <t>COMPUTADORAS DE ESCRITORIO</t>
  </si>
  <si>
    <t>UPS.</t>
  </si>
  <si>
    <t>LAPTOP</t>
  </si>
  <si>
    <t>IMPRESORA MULTIFUNCIONAL CANON</t>
  </si>
  <si>
    <t xml:space="preserve">COMPRA DE  UPS DE 1 KVA 120/240 60 HERTZ, PARA SISTEMA SCDI DEL RADAR PRIMARIO DE CABECERA RADAR PALENCIA </t>
  </si>
  <si>
    <t>COMPRA DE UPS DE 500 VA 120/240 60 HERTZ PARA CPU DE COMPUTADORA DE SALA DE DE TECNICOS.</t>
  </si>
  <si>
    <t>MULTIFUNCIONALES (IMPRESORA/FOTOCOPIADORA/SCANNER) A UTILIZARSE EN GERENCIA DE RADAR LA AURORA Y MUNDO MAYA</t>
  </si>
  <si>
    <t>IMPRESORAS</t>
  </si>
  <si>
    <t xml:space="preserve"> LAPTOP </t>
  </si>
  <si>
    <t>UPS, 15KVA, 90-240 VAC.</t>
  </si>
  <si>
    <t>COMPUTADORAS DE MESA.</t>
  </si>
  <si>
    <t>COMPUTADORAS LAPTOP.</t>
  </si>
  <si>
    <t>COMPUTADORA PORTATIL</t>
  </si>
  <si>
    <t>SCANNER MULTIFUNCIONAL</t>
  </si>
  <si>
    <t>IMPRESORA LASER A COLOR PORTATIL.</t>
  </si>
  <si>
    <t>COMPUTADORA PORTÁTIL, CAPACIDAD DE MEMORIA RAM 8GB , CAPACIAD DISCO DURO 750GB, DVDRW, W 8.1, PANTALLA 15.6"</t>
  </si>
  <si>
    <t>AIRE ACONDICIONADO PARA UN AMBIENTE DE 3 * 7 METROS CUADRADOS</t>
  </si>
  <si>
    <t>EXTINTORES DE 20 LBS. CADA UNO</t>
  </si>
  <si>
    <t>TANQUES TERRESTRES CON CAPACIDAD DE 3,000 GALONES</t>
  </si>
  <si>
    <t>AIRE ACONDICIONADO</t>
  </si>
  <si>
    <t xml:space="preserve">AIRES ACONDICIONADOS DE 120 KBTU (10 TONELADAS) 208/230 VAC, 60 HERTZ 3 PHASE, 43 AMPERIOS  TIPO TORRE C/U PARA PARA CENTRO DE CONTROL LA AURORA. </t>
  </si>
  <si>
    <t xml:space="preserve">AIRES ACONDICIONADOS DE 120 KBTU (10 TONELADAS) 208/230 VAC, 60 HERTZ 3 PHASE, 43 AMPERIOS  TIPO TORRE C/U PARA PARA CENTRO DE CONTROL MUNADO MAYA </t>
  </si>
  <si>
    <t>AIRES ACONDICIONADOS DE 120 KBTU 208/230 VAC, 60 HERTZ 3 PHASE, 43 AMPERIOS  TIPO TORRE C/U PARA ESTACIÓN RADAR DE CONCEPCIÓN, PALENCIA (INCLUYENDO INSTALACIÓN).</t>
  </si>
  <si>
    <t>AIRES ACONDICIONADOS TIPO  MINI SPLIT DE 24 KBTU 110/220, VAC  PARA LA OFICINA DE RED FIJA DE TELECOMUNICACIONES AERONÁUTICAS (AFTN) DEL CENTRO DE CONTROL LA AURORA (INCLUYENDO INSTALACIÓN).</t>
  </si>
  <si>
    <t xml:space="preserve">ASPIRADORAS DE 12 GALONES, DE 5.0 HP, PARA SECO Y MOJADO </t>
  </si>
  <si>
    <t xml:space="preserve">ASPIRADORAS DE 6 GALONES PARA SECO Y MOJADO </t>
  </si>
  <si>
    <t>CHAPEADORAS DE HILO DE GASOLINA</t>
  </si>
  <si>
    <t>DEPÓSITO DE METAL PARA COMBUSTIBLE TIPO DIESEL CON CAPACIDAD PARA 1000 GALONES PARA ESTACIÓN RADAR CERRO NIKTÚN, SAN ANDRÉS, PETÉN, YA INSTALADO.</t>
  </si>
  <si>
    <t>ETIQUETADORA  .
CON  PANEL RETROILUMINADO.
ALMACENA HASTA 25 ETIQUETAS.
CON LIBRERÍA DE 80 SÍMBOLOS.
TECLADO ORDENADO IGUAL A COMPUTADOR 
TECLAS PARA ACCESOS RÁPIDOS.
FUNCIONES DE ETIQUETAS “FAVORITAS”.
PARA USO DE CARTUCHOS DE HASTA ¾" DE ANCHO PARA GENERAR ETIQUETAS Y BANDERAS
FUNCIONA CON  6 PILAS AA, 
ETIQUETADORA  .
CON  PANEL RETROILUMINADO.
ALMACENA HASTA 25 ETIQUETAS.
CON LIBRERÍA DE 80 SÍMBOLOS.
TECLADO ORDENADO IGUAL A COMPUTADOR 
TECLAS PARA ACCESOS RÁPIDOS.
FUNCIONES DE ETIQUETAS “FAVORITAS”.
PARA USO DE CARTUCHOS DE HASTA ¾" DE ANCHO PARA GENERAR ETIQUETAS Y BANDERAS
FUNCIONA CON  6 PILAS AA, 
ETIQUETADORA  .</t>
  </si>
  <si>
    <t>HORNOS DE MICROONDA</t>
  </si>
  <si>
    <t>PULIDORA   DE 4 1/2  PULGADAS PARA PULIR SALIENTES, CORDONES DE SOLDADURA, SOLTAR REMACHES, REDONDEAR ÁNGULOS, CORTAR METALES, ENTRE OTRAS.</t>
  </si>
  <si>
    <t>AIRES ACONDICIONADO DE 5 TONELADAS.</t>
  </si>
  <si>
    <t>AIRES ACONDICONADOS DE 2 TONELADAS.</t>
  </si>
  <si>
    <t>POLIPASTRO GRANDE.</t>
  </si>
  <si>
    <t>ESMERILADORA.</t>
  </si>
  <si>
    <t>ASPIRADORA GRANDE.</t>
  </si>
  <si>
    <t>ASPIRADORA PORTATIL POTENTE.</t>
  </si>
  <si>
    <t>HORNOS DE MICROONDAS.</t>
  </si>
  <si>
    <t>LAMPARAS REILS CON ESCLAVO ALTA INTENSIDAD.</t>
  </si>
  <si>
    <t>LAMPARAS REILS CON ESCLAVO  BAJA INTENSIDAD</t>
  </si>
  <si>
    <t>HORNO MICROONDAS DIGITAL DE 20L</t>
  </si>
  <si>
    <t>REFRIGERADOR 1 PUERTA, MEDIDAS; ANCHO X ALTO X PROFUNDIDAD (46.3 CM X 83 CM X 50 CM), SISTEMA ENFRIAMIENTO FROST</t>
  </si>
  <si>
    <t>AEROPUERTO INTERNACIONAL LA AURORA</t>
  </si>
  <si>
    <t>SERVICIO DE EXTRACCIÓN DE BASURA DE LA TERMINAL AÉREA</t>
  </si>
  <si>
    <t xml:space="preserve">LICENCIA DE SOFTWARE DE PLC S7-300 SIEMENS, PROGRAMAR CON STEP 7 V5.4, INFORMACIÓN DE REFERENCIA PARA STEP 7,COMPUESTA POR  MANUALES EN ESPAÑOL Y DE PROGRAMACIÓN KOP/FUP/AWL PARA S7-300/400, FUNCIONES ESTÁNDAR Y FUNCIONES DE SISTEMA PARA S7-300/400, ES EL SOFTWARE ESTÁNDAR PARA CONFIGURAR Y PROGRAMAR LOS SISTEMAS DE AUTOMATIZACIÓN, FORMA PARTE DEL SOFTWARE INDUSTRIAL SIMATIC. CON ELLO LA POSIBILIDAD DE PARAMETRIZAR BLOQUES DE FUNCIÓN Y DE COMUNICACIÓN FORZADO Y MODO MULTIPROCESADOR, COMUNICACIÓN DE DATOS GLOBALES, TRANSFERENCIA DE DATOS CONTROLADA POR EVENTOS CON BLOQUES DE COMUNICACIÓN Y DE FUNCIÓN, ESCANEO, CONFIGURACIÓN DE ENLACES. ETC  </t>
  </si>
  <si>
    <t>SOFTWARE DE PLC MODICOM TSX MICRO NANO,</t>
  </si>
  <si>
    <t xml:space="preserve"> PARA GARANTIZAR EL FUNCIONAMIENTO CORRECTO DE LOS CONTROLADORES EL SOFTWARE UNITY PRO, DEBE INSTALAR O REINSTALAR LOS CONTROLADORES MEDIANTE LA VERSIÓN DE V2.0., MANUALES, LICENCIA DE CONFIGURACIÓN , INCLUYE CABLES DE COMUNICACION DE PLC A PC.,</t>
  </si>
  <si>
    <t>SOFTWARE DE VARIADOR ALTIVAR 71, VERSION 2.5.0. FUNCIONES CONFIGURACIÓN, AJUSTE, CONTROL Y MONITOREO DE LA UNIDAD TRANSFERENCIA Y COMPARACIÓN DE ARCHIVOS DE CONFIGURACIÓN ENTRE POWERSUITE Y LA UNIDAD O ARRANCADOR, POSIBILIDAD DE CONECTARSE A UNA RED ETHERNET, SOFTWARE EN  IDIOMA: ESPAÑOL DEBERA CONTAR CONCABLE DE COMUNICACION VDF-PC O SIMILAR</t>
  </si>
  <si>
    <t>SOFTWARE DE PANTALLA XBT-2000 TELEMECANIQUE, SOFTWARE DE CONFIGURACIÓN DE 1 LICENCIA (VIJEO DESIGNER) PANTALLA XBT.TIPO VJDSNDTGSV50M.. XBTZG935 USB,  DEBERA INCLUIR CABLE DE COMICACION DE PANTALLA A PC., XBTGT2000-XBTGT7000 O SIMILAR</t>
  </si>
  <si>
    <t>SOFTWARE D E SENSOR ULTRASONICO PEPPERL &amp; FUCHS, CON CABLE DE COMUNICACIÓN</t>
  </si>
  <si>
    <t>SOFTWARE SICK, CON MANUAL Y CABLE DE COMUNICACIÓN</t>
  </si>
  <si>
    <t>MANTENIMIENTO Y REPARACIÓN DE EQUIPOS DE OFICINA</t>
  </si>
  <si>
    <t>MANTENIMIENTO Y REPARACION DE VEHICULOS ELÉCTRICOS DE ATENCIÓN A PASAJEROS</t>
  </si>
  <si>
    <t>MANTENIMIENTO   Y REPARACIÓN DE MEDIOS DE TRANSPORTE</t>
  </si>
  <si>
    <t>SERVICIO DE FRECUENCIA DE EQUIPO PARA COMUNICACIONES</t>
  </si>
  <si>
    <t>MANTENIMIENTO Y REPARACIÓN DE EXTINTORES</t>
  </si>
  <si>
    <t>MANTENIMIENTO SISTEMA DE AIRE ACONDICIONADO DEL AEROPUERTO LA AURORA</t>
  </si>
  <si>
    <t>MANTENIMIENTO DE BANDAS TRANSPORTADORAS DE EQUIPAJE</t>
  </si>
  <si>
    <t>MANTENIMIENTO DE MUELLES DE ABORDAJE</t>
  </si>
  <si>
    <t>MANTENIMIENTO CORRECTIVO Y PREVENTIVO EQUIPO DE PARQUEO</t>
  </si>
  <si>
    <t>MANTENIMIENTO GRADAS ELÉCTRICAS Y ELEVADORES DEL AEROPUERTO LA AURORA</t>
  </si>
  <si>
    <t>OPERACIÓN, MANTENIMIENTO Y SUPERVISIÓN TÉCNICA DE PLANTA DE TRATAMIENTO DE AGUAS RESIDUALES</t>
  </si>
  <si>
    <t>MANTENIMIENTO DE SISTEMAS EQUIPOS DE BOMBEO</t>
  </si>
  <si>
    <t>MANTENIMIENTO DE GENERADORES DE ENERGÍA Y SUBESTACIONES ELÉCTRICAS</t>
  </si>
  <si>
    <t>MANTENIMIENTO DEL EQUIPO DEL SISTEMA DE INFORMACIÓN DE VUELOS Y VOCEO</t>
  </si>
  <si>
    <t>MANTENIMIENTO Y REPARACIÓN DE EDIFICIOS. (CAMBIO VIDRIOS)</t>
  </si>
  <si>
    <t>MANTENIMIENTO DE TECHOS (LOSAS Y CUBIERTAS DE LÁMINAS)</t>
  </si>
  <si>
    <t>CAMBIO DE TECHO EN FAJAS</t>
  </si>
  <si>
    <t>MANTENIMIENTO PUERTAS ELÉCTRICAS AEROPUERTO LA AURORA</t>
  </si>
  <si>
    <t>MANTENIMIENTO Y LIMPIEZA TERMINAL AÉREA LA AURORA</t>
  </si>
  <si>
    <t>REEMPLAZO DE ALFOMBRAS DEL EDIFICIO TERMINAL AÉREA</t>
  </si>
  <si>
    <t>JARDINIZACION Y MANTENIEMIENTO DE ÁREAS VERDES</t>
  </si>
  <si>
    <t>INSTALACIÓN DE SISTEMA DE CONTROL DE HUMO.</t>
  </si>
  <si>
    <t>SERVICIOS DE CERRAJERIA</t>
  </si>
  <si>
    <t>SERVICIO CURATIVO PREVENTIVO PARA CONTROL DE PLAGAS E INSECTOS DE LA TERMINAL AÉREA</t>
  </si>
  <si>
    <t>REEMPLAZO DE LUMINARIAS</t>
  </si>
  <si>
    <t>COBERTORES</t>
  </si>
  <si>
    <t>SABANAS</t>
  </si>
  <si>
    <t>PONCHOS</t>
  </si>
  <si>
    <t>SOBREFUNDAS</t>
  </si>
  <si>
    <t>CHALECO COLOR NARANJA, (FABRICADO EN 100% POLIÉSTER, APLICACIONES DE CINTA REFLECTIVA DE 2", 360 GRADOS DE REFLECTIVO), TALLAS LARGE, MEDIANO Y EXTRA LARGE</t>
  </si>
  <si>
    <t xml:space="preserve">CHALECOS MATERIAL  IMPERMIABLE (6 BOLSILLOS, DE POLIESTER Y ALGODÓN REVERSIBLE,  COLOR AZUL/NARANJA, LOGO DGAC                                                            </t>
  </si>
  <si>
    <t>CHALECO IMPERMIABLE COLOR VERDE OBSCURO</t>
  </si>
  <si>
    <t>CAMISAS TIPO POLO, TALLAS MEDIANO, LARGE Y EXTRA LARGE</t>
  </si>
  <si>
    <t xml:space="preserve">CHALECOS COE MATERIAL IMPERMEABLE (6 BOLSILLOS, DE POLYESTER Y ALGODÓN) COLOR VERDE OBSCURO. </t>
  </si>
  <si>
    <t>UNIFORMES COMPLETOS PARA PERSONAL DE OFICINA GERENCIA AEROPORTUARIA</t>
  </si>
  <si>
    <t>PLAYERAS BOMBEROS</t>
  </si>
  <si>
    <t>TRAJES DE GALA SEI</t>
  </si>
  <si>
    <t>CARGA EMBARCADA POR LA EXPORTACIÓN AÉREA</t>
  </si>
  <si>
    <t>PANTALONES DE DIARIO BOMBEROS</t>
  </si>
  <si>
    <t>ZAPATOS DE CUERO COLOR NEGRO BOMBEROS</t>
  </si>
  <si>
    <t>CHUMPAS BOMBEROS</t>
  </si>
  <si>
    <t>PLAYERAS COLOR AZUL MARINO CON LOGOTIPO BOMBEROS</t>
  </si>
  <si>
    <t xml:space="preserve">BOTAS DE CUERO, COLOR NEGRO PUNTA DE ACERO BOMBEROS Y COE </t>
  </si>
  <si>
    <t>ALMOHADAS</t>
  </si>
  <si>
    <t>GUANTES DE CUERO DIFERENTES NÚMEROS M</t>
  </si>
  <si>
    <t>GUANTES DE CUERO MEDIDA STANDARD NAC.</t>
  </si>
  <si>
    <t>CHUMPAS (IMPERMEABLE, LARGA, FORRADA, AISLANTE INTERIOR, LOGOS BORDADOS, Y ESTAMPADOS, EN TALLAS)  MEDIANA Y GRANDE</t>
  </si>
  <si>
    <t>MANGUERAS P/RIEGO DE 25 MTS.</t>
  </si>
  <si>
    <t>PARES DE GUANTES DE BAJA TENSION DE 600 VOLTIOS</t>
  </si>
  <si>
    <t>PAR DE GUANTES DE MEDIA TENSION DE 13200 VOLTIOS</t>
  </si>
  <si>
    <t xml:space="preserve">PARES DE GUANTES ANTICORTE </t>
  </si>
  <si>
    <t>PARES DE GUANTES TIPO INDUSTRIAL</t>
  </si>
  <si>
    <t>MANGUERAS DE 2 1/2</t>
  </si>
  <si>
    <t>MANGUERAS DE 1 1/2</t>
  </si>
  <si>
    <t>LÍQUIDO ELECTROLÍTICO PARA BATERIAS</t>
  </si>
  <si>
    <t>TEFLÓN EN PASTA DE 30ML</t>
  </si>
  <si>
    <t>TUBO DE SICAFLEX</t>
  </si>
  <si>
    <t>TUBO DE SOLICONE</t>
  </si>
  <si>
    <t>TUBO DE SILICON TRANSPARANTE, SELLANTE ADHESIVO, 70 ML</t>
  </si>
  <si>
    <t xml:space="preserve">PACHAS DE SILICÓN SELLANTE COLOR BLANCO, ESPECIFICACIONES TT-S-00230C TIPO 2 CLASE A, ASTM C-920 TIPOS GRADO NS, CLASE 35. VOC:40 G/L O SIMILAR </t>
  </si>
  <si>
    <t xml:space="preserve">TUBOS DE SILICÓN ROJO, SILICONA AUTOMOTRIZ ROJA 2400 SS-2400, EXCELENTE CONTROL DEL CALOR Y RETENCIÓN DEL TORQUE. RESISTE ALTA TEMPERATURAS 650°F ( 343°C ). 10 OZ. / 283 GR. O SIMILAR </t>
  </si>
  <si>
    <t>LÍQUIDO AFLÓJALO TODO WD 40 O SIMILAR</t>
  </si>
  <si>
    <t xml:space="preserve">BARNIZ EPÓXICO INDUSTRIAL EN SPRAY CON ALTA ADHERENCIA Y ALTO NIVEL DE AISLANTE </t>
  </si>
  <si>
    <t>AERONAVES CON INSPECCIÓN TÉCNICA</t>
  </si>
  <si>
    <t>LIQUIDO DESOXIDANTE INDUSTRIAL PARA METALES</t>
  </si>
  <si>
    <t xml:space="preserve">THINER ACRILICO </t>
  </si>
  <si>
    <t>GRASA ¨SIL 3¨ O  ¨BAT 3¨, MARCAS SKF O ROSHFRANS</t>
  </si>
  <si>
    <t>ACEITE PARA LUBRICAR CADENAS Y RIELES TERESSTIC 100</t>
  </si>
  <si>
    <t>DESENGRASANTE INDUSTRIAL, BIODEGRADABLE, SIN ELEMENTOS CORROSIVOS, GRADO USP O SIMILAR</t>
  </si>
  <si>
    <t>LUBRICANTE PENETRANTE 3 EN 1 PRESETACION 50 ML O SIMILAR</t>
  </si>
  <si>
    <t>GRASA, TIPO HXP 462</t>
  </si>
  <si>
    <t>ACEITE VACTRA  NUMERO 4 O SIMILAR</t>
  </si>
  <si>
    <t>ACEITE HIDRÁULICO TERESTIC ISO 46</t>
  </si>
  <si>
    <t>ACEITE 80W90</t>
  </si>
  <si>
    <t>ACEITE ESPARTAN 220</t>
  </si>
  <si>
    <t>DESENGRASANTE INDUSTRIAL, BIODEGRADABLE, PARA PLATAFORMAS, O SIMILAR</t>
  </si>
  <si>
    <t>DESENGRASANTE INDUSTRIA MULTIUSOS A BASE AGUA</t>
  </si>
  <si>
    <t xml:space="preserve">LIQUIDO DESENGRASANTE INDUSTRIAL BIODEGRADABLE O SIMILAR </t>
  </si>
  <si>
    <t xml:space="preserve">DESENGRASANTE DIELECTRICO </t>
  </si>
  <si>
    <t>ACEITE MOBIL</t>
  </si>
  <si>
    <t>ACEITE SHC</t>
  </si>
  <si>
    <t>GRASA,</t>
  </si>
  <si>
    <t>JERINGAS  DESCARTABLES DE 2, 3, Y 5 ML</t>
  </si>
  <si>
    <t>DIPIRONA MAGNÉSICA (LISALGIL), 2 G. AMPOLLA DE 5 ML.</t>
  </si>
  <si>
    <t>ACETOMINOFEN 500 MGAS TABLETAS</t>
  </si>
  <si>
    <t xml:space="preserve">DICLOFENACO POTÁSICO 50 MGS TABLETAS </t>
  </si>
  <si>
    <t xml:space="preserve"> DICLOFENACO SODICO 75 MG, AMPOLLAS 3 ML.</t>
  </si>
  <si>
    <t>BUSCAPINA COMPUESTA, CADA GRAGEA CONTIENE:BROMURO DE BUTILHIOSCINA</t>
  </si>
  <si>
    <t xml:space="preserve"> 10 MG, METAMIZOL SÓDICO  250 MG; EXCIPIENTE, C.B.P. 1 GRAGEA</t>
  </si>
  <si>
    <t>BUSCAPINA COMPUESTA  CADA AMPOLLETA CONTIENE:BROMURO DE BUTILHIOSCINA</t>
  </si>
  <si>
    <t xml:space="preserve"> 20.00 MG, METAMIZOL  2.5 G VEHÍCULO, C.B.P. 5 ML.</t>
  </si>
  <si>
    <t>PINTURA COLOR BLANCO, EPOXICA HEMPADUR ZINC</t>
  </si>
  <si>
    <t>PINTURA NEGRA EPÓXICA HEMPADUR ZINC</t>
  </si>
  <si>
    <t>PITURA GRIS EPOXICA -HEMPADUR ZINC</t>
  </si>
  <si>
    <t xml:space="preserve">FONDO GRIS ACRILICO </t>
  </si>
  <si>
    <t>RÓTULOS PARA SEÑALIZACIÓN DEL AEROPUERTO INTERNACIONAL LA AURORA</t>
  </si>
  <si>
    <t xml:space="preserve">CALCOMANIAS </t>
  </si>
  <si>
    <t>CONOS CON MATERIAL REFLECTIVO</t>
  </si>
  <si>
    <t>LAZOS DE NYLON 100MTRS DE 3/4 DE PULGADA GRUESO.</t>
  </si>
  <si>
    <t>CASCOS DE SEGURIDAD PARA TRABAJOS EN ALTURA COLOR NARANJA</t>
  </si>
  <si>
    <t xml:space="preserve">BANDERAS TRIANGULARES DE VINIL COLOR ROJO 38 X 53 CMS </t>
  </si>
  <si>
    <t xml:space="preserve">BANDERAS TRIANGULARES DE VINIL COLOR AMARILLO 38 X 53 CMS </t>
  </si>
  <si>
    <t xml:space="preserve">BANDERAS TRIANGULARES DE VINIL COLOR VERDE 38 X 53 CMS </t>
  </si>
  <si>
    <t xml:space="preserve">BANDERAS TRIANGULARES DE VINIL COLOR NEGRO 38 X 53 CMS </t>
  </si>
  <si>
    <t>ASTAS PARA BADERINES DE 53 PULGADAS DE ALTO POR UNA PULGADA DE DIAMETRO DE ALUMINIO, MADERA O PVC</t>
  </si>
  <si>
    <t>LOGO PARA AREA DE ATERRIZAJE DE HELICOPTEROS DE 3X3 METROS EN MATERIAL VINILICO CO APERTURA PARA ANCLAJE</t>
  </si>
  <si>
    <t>ROLLOS DE CINTA  DE 4 PULGADAS DE ANCHO DE 100 METROS DE LARGO, CON LA INSCRIPCIÓN PROHIBIDO EL PASO LETRAS NEGRAS Y FONDO AMARILLO</t>
  </si>
  <si>
    <t>SACOS PLÁSTICOS PARA FALLECIDOS (SACO DE LARGA DURACIÓN, CONFECCIONADO CON TEJIDO NYLON CON BASE DE PVC, 3 ASAS EN CADA LADO, 2 EN LA PARTE DE ARRIBA Y 2 EN LA PARTE DE ABAJO, DE POLIPROPILENO DE 4CMS, 1 CINTO PARA LA SUJECIÓN CON CIERRE RÁPIDO, 1 ETIQEUTA PARA IDENTIFICACIÓN, CON CREMALLERA DE DOBLE CURSOR, EN EL LATERAL A LO LAGO DEL SACO, COSTURA EN EXTREMOS Y CREMALLERA, ANCHO 80 CMS, LARGO 214 CMS, Y PESO 1,700 KG)</t>
  </si>
  <si>
    <t>TARUGOS 1/4" PLASTICOS</t>
  </si>
  <si>
    <t>TARUGOS 3/8" PLASTICOS</t>
  </si>
  <si>
    <t>TEFLÓN EN CINTA DE 1/2</t>
  </si>
  <si>
    <t>CAJA PLASTICA DE &gt; 19¨ PARA HERRAMIENTAS</t>
  </si>
  <si>
    <t>ROTULOS QUE DIGA ¨FUERA DE SERVICIO¨ CON VENTOSA</t>
  </si>
  <si>
    <t>CAJAS PARA HERRAMIENTA DE 21”  (SOLO CAJAS)</t>
  </si>
  <si>
    <t>CINTA MÉTRICA, CONTRA IMPACTO Y CINTA ANCHA, DOBLE CAPA DE NYLON Y PUNTA MAGNETIZADA, DEBERÁ ALCANZAR UNA LONGITUD DE  8 METROS</t>
  </si>
  <si>
    <t xml:space="preserve">BANDAJES TIPO FL TRELLEBORG O SIMILAR </t>
  </si>
  <si>
    <t>CARETA ELECTRONICA,ÁREA DE VISUALIZACIÓN - 3.85 X 2.38 EN / 9,22 METROS2 EN (97 X 60 MM), VARIABLE CARACTERÍSTICAS SOMBRAS # 8 - 13 Y LUZ ESTADO # 3, CUATRO SENSORES DE ARCO - 1 / 20, 000 SEG VELOCIDAD DE LA LENTE, SENSIBILIDAD Y CONTROL DE DELAY - 0,10</t>
  </si>
  <si>
    <t xml:space="preserve">MANGUERA TRANSPARENTE, REFORZADA , DE 2.5” </t>
  </si>
  <si>
    <t>MANGUERA TRANSPARENTE, REFORZADA , DE 1 ¾ “</t>
  </si>
  <si>
    <t>PARES DE GUANTES DE NYLON ELÁSTICOS RECUBIERTOS CON NITRILO O POLIURETANO, PARA USOS EN METAL MECÁNICA</t>
  </si>
  <si>
    <t>PITONES TIPO PISTOLA DE 1 1/2</t>
  </si>
  <si>
    <t xml:space="preserve">RECUBRIMIENTO PLOLIURETANO TRANSPARENTE </t>
  </si>
  <si>
    <t>ADHESIVO INSTANTÁNEO UNIVERSAL PARA UN PEGADO PRECISO, APLICACIÓN CONTROLADA, SU PUNTA NO SE OBSTRUYE NI DEJA QUE SE SEQUE. PRESENTACIÓN 5 GR O SIMILAR</t>
  </si>
  <si>
    <t>VIDRIO LAMINADO TERMOACÚSTICO 149CM DE ANCHO* 216 DE LARGO, 3CM DE GROSOR</t>
  </si>
  <si>
    <t>VIDRIO LAMINADO TERMOACÚSTICO 149CM DE ANCHO* 188 DE LARGO, 3CM DE GROSOR</t>
  </si>
  <si>
    <t>VIDRIO LAMINADO TERMOACÚSTICO 149CM DE ANCHO* 253 DE LARGO, 3CM DE GROSOR</t>
  </si>
  <si>
    <t>VIDRIO LAMINADO TERMOACÚSTICO 149CM DE ANCHO* 221 DE LARGO, 3CM DE GROSOR</t>
  </si>
  <si>
    <t>CEMENTO DE CONTACTO O SIMILAR</t>
  </si>
  <si>
    <t>CONECTOR TERMINAL DE MANGUERA DE PCA</t>
  </si>
  <si>
    <t>TORNILLOS #8 DE 1"</t>
  </si>
  <si>
    <t>UNIONES EMT 1"</t>
  </si>
  <si>
    <t>UNIONES EMT 1/2"</t>
  </si>
  <si>
    <t>UNIONES EMT 3/4"</t>
  </si>
  <si>
    <t>CLAVOS DE 1 INCH. ACERADOS</t>
  </si>
  <si>
    <t>CLAVOS DE 2 INCH. ACERADOS</t>
  </si>
  <si>
    <t>AERONAVES NACIONALES Y EXTRANJERAS CON CERTIFICADO DE MATRÍCULA AUTORIZADA Y RENOVADA</t>
  </si>
  <si>
    <t>CLAVOS DE 6 INCH. ACERADOS</t>
  </si>
  <si>
    <t>ABRAZADERAS METÁLICAS DE 1 INCH.</t>
  </si>
  <si>
    <t>ABRAZADERAS METÁLICAS DE 2 INCH.</t>
  </si>
  <si>
    <t>ABRAZADERAS METÁLICAS DE 3 INCH.</t>
  </si>
  <si>
    <t>ABRAZADERAS METÁLICAS DE 4 INCH.</t>
  </si>
  <si>
    <t>ABRAZADERAS METÁLICAS DE 5 INCH.</t>
  </si>
  <si>
    <t>RATCH CON RAIZ DE 1/4"</t>
  </si>
  <si>
    <t>RATCH CON RAIZ DE 3/4"</t>
  </si>
  <si>
    <t>RATCH CON RAIZ DE 1/2"</t>
  </si>
  <si>
    <t>ABRAZADERA HANGLER 1"</t>
  </si>
  <si>
    <t>ABRAZADERA HANGLER 1/2"</t>
  </si>
  <si>
    <t>ABRAZADERA HANGLER 3/4"</t>
  </si>
  <si>
    <t>ABRAZADERA MEDIA UÑA 1"</t>
  </si>
  <si>
    <t>ABRAZADERA MEDIA UÑA 1/2"</t>
  </si>
  <si>
    <t>ABRAZADERA MEDIA UÑA 3/4"</t>
  </si>
  <si>
    <t>BROCAS DE ALTA REVOLUCION, CONCRETO 1/2"</t>
  </si>
  <si>
    <t>BROCAS DE ALTA REVOLUCION, CONCRETO 1/4"</t>
  </si>
  <si>
    <t>BROCAS DE ALTA REVOLUCION, CONCRETO 3/8"</t>
  </si>
  <si>
    <t>BROCAS DE ALTA REVOLUCION, CONCRETO 7/8"</t>
  </si>
  <si>
    <t>BROCAS DE ALTA REVOLUCION, PARA METAL 1/2"</t>
  </si>
  <si>
    <t>BROCAS DE ALTA REVOLUCION, PARA METAL 1/4"</t>
  </si>
  <si>
    <t>BROCAS DE ALTA REVOLUCION, PARA METAL 3/8"</t>
  </si>
  <si>
    <t>BROCAS DE ALTA REVOLUCION, PARA METAL 7/8"</t>
  </si>
  <si>
    <t>CLAVOS PARA PISTOLA HILTI 1 1/4"</t>
  </si>
  <si>
    <t>ADAPTADOR PARA RATCH  DE ¾” HACIA ½”</t>
  </si>
  <si>
    <t>COPA 21MM,( MILÍMETROS) RAIZ DE 3/4</t>
  </si>
  <si>
    <t>COPA 22MM,( MILÍMETROS) RAIZ DE 3/4</t>
  </si>
  <si>
    <t>COPA DE IMPACTO DE 24 MM (MILÍMETROS) RAIZ DE ¾”</t>
  </si>
  <si>
    <t>COPA DE IMPACTO DE 33  MM (MILÍMETROS) RAIZ DE ¾”</t>
  </si>
  <si>
    <t>COPA IMPACTO DE 36 MM (MILÍMETROS) RAIZ DE ¾”</t>
  </si>
  <si>
    <t>COPA DE IMPACTO DE 30MM RAIZ DE 3/4</t>
  </si>
  <si>
    <t>GRASERAS TIPO L DE ¼</t>
  </si>
  <si>
    <t>GRASERAS RECTAS DE 1/4</t>
  </si>
  <si>
    <t>GRASERAS DE 3/8</t>
  </si>
  <si>
    <t>GRASERAS DE 5/16</t>
  </si>
  <si>
    <t>ABRAZADERAS AJUSTABLES METÁLICAS, DE 12” (DIÁMETRO)</t>
  </si>
  <si>
    <t>ABRAZADERAS AJUSTABLES METÁLICAS, DE 18” (DIÁMETRO)</t>
  </si>
  <si>
    <t>ABRAZADERAS AJUSTABLES DE 5” (DIÁMETRO)</t>
  </si>
  <si>
    <t>REMACHES 3/32</t>
  </si>
  <si>
    <t>JUEGO DE MANERALES 1/2 Y  3/4</t>
  </si>
  <si>
    <t>MATERIALES PARA FABRICACIÓN DE DUCHAS Y LAVANDERIA.</t>
  </si>
  <si>
    <t>ESCALERA DE 2 BANDAS DE 4 PIES EN ALUMINIO</t>
  </si>
  <si>
    <t>ESCALERA DE 2 BANDAS DE 8 PIES EN ALUMINIO</t>
  </si>
  <si>
    <t>ESCALERA DE 2 BANDAS DE 12 PIES EN ALUMINIO</t>
  </si>
  <si>
    <t>ESCALERA DE VARIAS POSICIONES DE 8 PIES</t>
  </si>
  <si>
    <t>ESCALERA DE ESTENDIBLE DE 12 PIES EN FIBRRA Y ALUMINIO</t>
  </si>
  <si>
    <t>ANGULARES DE 1 INCH.</t>
  </si>
  <si>
    <t>ANGULARES DE 2 INCH.</t>
  </si>
  <si>
    <t>ESCALERA DE METAL 2 BANDAS DE 6 PIES</t>
  </si>
  <si>
    <t>ESCALERA DE METAL 2 BANDAS DE 8 PIES</t>
  </si>
  <si>
    <t>ESCALERA DE METAL CONVERTIBLE EN ANDAMIO</t>
  </si>
  <si>
    <t xml:space="preserve">ESCALERILLA DE ALUMINIO TIPO TIJERA DE 9 PIES, </t>
  </si>
  <si>
    <t>ESCALERILLA DE ALUMINIO EXTENSIBLE HASTA(7.32 MTS) TIPO 2,  NORMA ANSI A14.</t>
  </si>
  <si>
    <t>CASCOS, FABRICADO EN MATERIAL ABS Y POLIETILENO DE ALTA RESISTENCIA Y AISLACIÓN ELÉCTRICA, CASCO CLASE A Y B, SLOT UNIVERSAL PARA PROTECTORES AUDITIVOS Y PROTECTORES FACIALES</t>
  </si>
  <si>
    <t>HERRAMIENTAS BASICAS DE REPARACIONES</t>
  </si>
  <si>
    <t>DESARMADORES PHILIPS GRANDES, KRECEN</t>
  </si>
  <si>
    <t>DESARMADORES PLANOS GRANDES, KRECEN</t>
  </si>
  <si>
    <t>TIJERA CORTA LAMINA</t>
  </si>
  <si>
    <t>TRICKET TIPO LAGARTO</t>
  </si>
  <si>
    <t>LLAVE DIEGUEZ MEDIANA</t>
  </si>
  <si>
    <t>LLAVE DIEGUEZ GRANDE</t>
  </si>
  <si>
    <t>JUEGO DE DESARMADORES DE CASTIGADERA DIF. MEDIDAS</t>
  </si>
  <si>
    <t>JUEGO DE LLAVES ALLEN</t>
  </si>
  <si>
    <t>JUEGO DE LLAVES TORKS</t>
  </si>
  <si>
    <t>JUEGO DE LLAVES TRIANGULARES</t>
  </si>
  <si>
    <t>JUEGO DE COPAS DIF. MEDIDAS EN SIST. INGLES (INCH.)</t>
  </si>
  <si>
    <t>JUEGO DE COPAS DIF. MEDIDAS, MILIMETRICAS (MM.)</t>
  </si>
  <si>
    <t>AERONAVES CON SERVICIOS DE PERNOCTE EN RAMPA INTERNACIONAL DEL AEROPUERTO</t>
  </si>
  <si>
    <t>TENAZA</t>
  </si>
  <si>
    <t>JUEGO DE CINCELES</t>
  </si>
  <si>
    <t>ALMAGANA PEQUEÑA</t>
  </si>
  <si>
    <t>TIJERA PARA JARDINERÍA</t>
  </si>
  <si>
    <t>BARRENO INALÁMBRICO C/BATERIA RECARGABLE</t>
  </si>
  <si>
    <t>JUEGO DE BROCAS P/CONCRETO, MADERA Y METAL</t>
  </si>
  <si>
    <t>JUEGO DE LIMAS DIF. MEDIDAS</t>
  </si>
  <si>
    <t>ARCO PARA SIERRA</t>
  </si>
  <si>
    <t>SIERRAS DE CORTE PARA ARCO</t>
  </si>
  <si>
    <t>BARRETA</t>
  </si>
  <si>
    <t>PISTOLAS O APLICADORES PARA SOLICONE/SICAFLEX</t>
  </si>
  <si>
    <t>LLAVES STEALSON NO. 8</t>
  </si>
  <si>
    <t>LLAVES STEALSON NO. 10</t>
  </si>
  <si>
    <t>LLAVES STEALSON NO. 12</t>
  </si>
  <si>
    <t>LLAVES STEALSON NO. 14</t>
  </si>
  <si>
    <t>LLAVES STEALSON NO. 16</t>
  </si>
  <si>
    <t>LLAVE COLA CORONA NO. 8</t>
  </si>
  <si>
    <t>LLAVE COLA CORONA NO. 9</t>
  </si>
  <si>
    <t>LLAVE COLA CORONA NO. 10</t>
  </si>
  <si>
    <t>LLAVE COLA CORONA NO. 11</t>
  </si>
  <si>
    <t>LLAVE COLA CORONA NO. 12</t>
  </si>
  <si>
    <t>LLAVE COLA CORONA NO. 13</t>
  </si>
  <si>
    <t>LLAVE COLA CORONA NO. 14</t>
  </si>
  <si>
    <t>LLAVE COLA CORONA NO. 15</t>
  </si>
  <si>
    <t>LLAVE COLA CORONA NO. 16</t>
  </si>
  <si>
    <t>LLAVE COLA CORONA NO. 17</t>
  </si>
  <si>
    <t>LLAVE COLA CORONA NO. 18</t>
  </si>
  <si>
    <t>LLAVE COLA CORONA NO. 19</t>
  </si>
  <si>
    <t>JUEGO DE COPAS DIF. MEDIDAS RAIZ DE 1/4"</t>
  </si>
  <si>
    <t>JUEGO DE COPAS DIF. MEDIDAS RAIZ DE 3/4"</t>
  </si>
  <si>
    <t>JUEGO DE COPAS DIF. MEDIDAS RAIZ DE 1/2"</t>
  </si>
  <si>
    <t>ALICATE PARA ELECTRICISTA PROFESIONAL 8-9", KRECEN</t>
  </si>
  <si>
    <t>BARRETAS</t>
  </si>
  <si>
    <t>LLAVE DE TORQUIMETRO</t>
  </si>
  <si>
    <t>CAUTIN DE 60 WATTS</t>
  </si>
  <si>
    <t>JUEGO DE CANGREJOS DESDE 1/2 A 2¨</t>
  </si>
  <si>
    <t>JUEGO DE CINCEL DESDE 1/4 A 1¨</t>
  </si>
  <si>
    <t>JUEGO DE COLA CORONA DESDE 2¨A 1/4¨</t>
  </si>
  <si>
    <t>JUEGO DE COPA CON RACH</t>
  </si>
  <si>
    <t>JUEGO DE LLAVES STYLSON</t>
  </si>
  <si>
    <t>MARTILLO DE BOLA 40 ONZAS</t>
  </si>
  <si>
    <t>PISTOLA DE SOLDAR  ESTAÑO WELLER, 250 WATTS</t>
  </si>
  <si>
    <t>PISTOLA HILTI CON CARTUCHOS (PARA INSTALAR ABRAZADERAS)</t>
  </si>
  <si>
    <t>SET DE ALICATE DE PRESION</t>
  </si>
  <si>
    <t>SET DE ALICATE PARA MECANICO</t>
  </si>
  <si>
    <t>SET DE BROCAS PARA CONCRETO</t>
  </si>
  <si>
    <t>SET DE BROCAS PARA METAL DE ALTA REVOLUCIÓN</t>
  </si>
  <si>
    <t>SET DE ESCUADRILON 15 CMS HASTA 1 METRO</t>
  </si>
  <si>
    <t>SET DE SACA CLAVOS</t>
  </si>
  <si>
    <t>SET PINZA SACA SEGUROS</t>
  </si>
  <si>
    <t>VISE GRIP DE 8”</t>
  </si>
  <si>
    <t>JUEGO DE COPAS CON RATCH  RAÍZ DE ½” (CON COPAS DESDE 10MM HASTA 22MM)</t>
  </si>
  <si>
    <t xml:space="preserve">JUEGO DE BROCAS DE 1/16 A ½” PARA METAL </t>
  </si>
  <si>
    <t>JUEGO DE BROCAS (DESDE 1/8” HASTA ½”) PARA CONCRETO</t>
  </si>
  <si>
    <t>JUEGO DE LLAVES (7MM HASTA 36MM)</t>
  </si>
  <si>
    <t>JUEGO DE LLAVES HEXAGONAL (1.5MM HASTA 15MM)</t>
  </si>
  <si>
    <t>JUEGO DE LLAVES HEXAGONAL (1/16” HASTA 7/32”)</t>
  </si>
  <si>
    <t>JUEGO DE DESTORNILLADORES (CASTIGADERA) NUMEROS 1,2,3,4,5,6</t>
  </si>
  <si>
    <t>JUEGO DE DESTORNILLADORES (PHILLIPS) NUMEROS 1,2,3,4,5,6 PARA ELECTRICISTA</t>
  </si>
  <si>
    <t>JUEGO DE MACHUELOS Y TARRAJAS  DE 60 PIEZAS, DEBERÁ CONTENER, MANERAL PARA TARRAJA,  MANERAL PARA MACHUELOS, DESARMADOR Y POR LO MENOS 2 CALIBRADORES ESTÁNDAR Y MILIMÉTRICOS</t>
  </si>
  <si>
    <t xml:space="preserve">JUEGO PINZAS QUITA SEGUROS </t>
  </si>
  <si>
    <t>JUEGO DE EXTRACTORES DE 15 PIEZAS, DEBERÁ INCLUIR, EXTRACTOR DE PLATOS, EXTRACTOR DE COJINETES DE 12”, EXTRACTOR DE CRUCETAS</t>
  </si>
  <si>
    <t>LLAVE 20MM COLA Y CORONA</t>
  </si>
  <si>
    <t>LLAVE 21MM COLA Y CORONA</t>
  </si>
  <si>
    <t>LLAVE 22MM COLA Y CORONA</t>
  </si>
  <si>
    <t>LLAVE 23MM COLA Y CORONA</t>
  </si>
  <si>
    <t>LLAVE 24MM COLA Y CORONA</t>
  </si>
  <si>
    <t>LLAVE 33MM COLA Y CORONA</t>
  </si>
  <si>
    <t>LLAVE 36MM COLA Y CORONA</t>
  </si>
  <si>
    <t>LLAVE HEXAGONAL 10MM</t>
  </si>
  <si>
    <t>LLAVE HEXAGONAL 12MM</t>
  </si>
  <si>
    <t>TORQUÍMETRO (TORQUE) CON RAÍZ DE ¾.</t>
  </si>
  <si>
    <t>MANERAL TIPO RATCH CON RAÍZ DE ¾”</t>
  </si>
  <si>
    <t>LLAVE 30MM COLA Y CORONA</t>
  </si>
  <si>
    <t>CANGREJO DE 4”</t>
  </si>
  <si>
    <t>ALICATES DE ELECTRICISTA DE 8” Y 6"</t>
  </si>
  <si>
    <t>PINZAS DE PUNTAS DE 8</t>
  </si>
  <si>
    <t>CANGREJO DE 8”</t>
  </si>
  <si>
    <t>DESTORNILLADORES DE CASTIGADERA FINOS O DELGADOS (DE LARGO 4” Y ANCHO DE PUNTA 1/8”</t>
  </si>
  <si>
    <t>NAVAJAS DE ELECTRICISTA</t>
  </si>
  <si>
    <t>ESPÁTULAS DE 4”</t>
  </si>
  <si>
    <t xml:space="preserve">CAIMÁN PROFESIONAL DE 30” </t>
  </si>
  <si>
    <t>MARTILLO, UÑA RECTA, BOCA FRESADA, MANGO ANTIGOLPE, METALICO</t>
  </si>
  <si>
    <t>BARRETA DE UÑA, SECCIÓN HEXAGONAL, PULIDOS</t>
  </si>
  <si>
    <t>MACHO DE 12 ONZAS, CON MANGO METALICO, ANTI GOLPE</t>
  </si>
  <si>
    <t xml:space="preserve"> ACEITERA, MECANISMO INTERNO METÁLICO, BOQUILLA DE LATÓN SOLIDÓ Y APLICADOR FLEXIBLE.</t>
  </si>
  <si>
    <t>EXTRACTOR DE POLEAS DE 3 QUIJADAS AJUSTABLES Y REVERSIBLES PARA EXTRACCIONES INTERIORES Y EXTERIORES</t>
  </si>
  <si>
    <t>EXTRACTOR DE PLATOS O BALEROS</t>
  </si>
  <si>
    <t>LIMA RECTIFICADORA DE ROSCAS, EN PULGADAS</t>
  </si>
  <si>
    <t>LLAVE STILSON USO INDUSTRIAL</t>
  </si>
  <si>
    <t>AERÓGRAFO PARA PINTAR EN ZONAS REDUCIDAS, A PRESION BAJA</t>
  </si>
  <si>
    <t xml:space="preserve">VERNIER DIGITAL, INTERVALO:  0-6"/150MM RESOLUCIÓN:  .0005"/0.01MM CON BARRA DE PROFUNDIDADES  </t>
  </si>
  <si>
    <t>PERTIGA AISLANTE DE 13200 VOLTIOS MINIMO</t>
  </si>
  <si>
    <t>DENSIMETROS O HIDROMETROS DETECTOR DE APROX. 240 A 230 KILOVATIOS</t>
  </si>
  <si>
    <t>PINZA PELA CABLE</t>
  </si>
  <si>
    <t>ESMERIL DE BANCO, POTENCIA 1 HP, 120 V, 60 HZ, DIÁMETRO DE DISCO 6</t>
  </si>
  <si>
    <t>LLAVES STETSON ( LLAVE INGLESA ) # 24 Y # 36</t>
  </si>
  <si>
    <t>CANDADO DE 3 CM DE ANCHO Y 5 CM DE ALTO O SIMILAR</t>
  </si>
  <si>
    <t>PAÑO PARA IMPERMEABILIZAR</t>
  </si>
  <si>
    <t>TRAPO PARA LIMPIAR O (WAIPE) O SIMILAR</t>
  </si>
  <si>
    <t>LIMPIADOR DE CONTACTOS SECADO RAPIDO O SIMILAR</t>
  </si>
  <si>
    <t>ESPUMA DESENGRASANTE PARA EQUIPO ELECTRONICO O SIMILAR</t>
  </si>
  <si>
    <t>DE JABÓN ANTIBACTERIAL</t>
  </si>
  <si>
    <t>CARPAS O TOLDOS  CON CAPACIDAD PARA 25 PERSONAS CADA UNO (ALTURA DE 3.5 METROS, ANCHO DE 10 METROS, SIN POSTES INTERIORES, OFRECIENDO COMODIDAD, VISIBILIDAD Y A LO LARGO SE EXTIENDA EN MÚLTIPLOS DE 5 METROS)</t>
  </si>
  <si>
    <t>GUANTES DESECHABLES DE DOCTOR</t>
  </si>
  <si>
    <t>MASCARILLAS DESECHABLES</t>
  </si>
  <si>
    <t>RESPIRADORES PROFESIONALES DE CARTUCHOS REMOVIBLES, RESPIRADOR DE MEDIA CARA, PARA USOS PROLONGADOS, CON VÁLVULA DE EXHALACIÓN</t>
  </si>
  <si>
    <t>VENDA ELÁSTICA DE 2, 4 Y 6</t>
  </si>
  <si>
    <t>VENDA DE GASA, 2, 4 Y 6</t>
  </si>
  <si>
    <t xml:space="preserve">MASCARILLA DESCARTABLES EN CAJA DE 100 UNIDADES C/U                                                                                                                                             </t>
  </si>
  <si>
    <t>MASCARILLAS DESCARTABLES</t>
  </si>
  <si>
    <t>GUANTES ESTÉRILES</t>
  </si>
  <si>
    <t>GUANTES DESCARTABLES</t>
  </si>
  <si>
    <t>SÁBANAS TÉRMICAS</t>
  </si>
  <si>
    <t>JERINGAS DE 3, 5 Y 10 ML.</t>
  </si>
  <si>
    <t xml:space="preserve">SOLUCIÓN (SALINA, DEXTROSA Y HARTMANN)              </t>
  </si>
  <si>
    <t>TOALLAS DESECHABLES</t>
  </si>
  <si>
    <t>PERILLAS DE HULE PARA ASPIRACION DE TIPO MANUAL</t>
  </si>
  <si>
    <t>KIT DE VENOCLISIS  PARA USO INTRAVENOSO</t>
  </si>
  <si>
    <t>SOLUCIONES INTRAVENOSAS: HARTMANN, SOLUCIÓN SALINA, DEXTRADOS AL 5 Y 10 % Y HAEMACCEL  20 UNIDADES DE CADA UNO</t>
  </si>
  <si>
    <t>CATETER INTRAVENOSO (ANGIOCATHS),  NUMEROS 18, 19, 20 Y 22. 550 UNIDADES DE CADA NÚMERO</t>
  </si>
  <si>
    <t>MICROPORE 2 PULGADAS DE ANCHO</t>
  </si>
  <si>
    <t>TIJERA ABOTONADA DE ACERO INOXIDABLE DE  12 CMS DE LARGO</t>
  </si>
  <si>
    <t>VENDAS DE GASA DE 3 PULGADAS DE ANCHO POR 1 YDA.  (91 CMS.) DE LARGO</t>
  </si>
  <si>
    <t>VENDAS ELÁSTICAS DE 3 PULGADAS DE ANCHO X UNA YARDA DE LARGO (91 CMS)</t>
  </si>
  <si>
    <t>CURACIONES O APÓSITOS   DE ALGODÓN, TAMAÑO 4 X 4 PULGADAS</t>
  </si>
  <si>
    <t xml:space="preserve">HIBITANE  GLUCONATO DE CLORHEXIDINA 8 G / L.; SOLUCIÓN ANTISEPTICO EN  GALONES </t>
  </si>
  <si>
    <t xml:space="preserve">ANTISEPTICO LÍQUIDO PARA ESTERILIZAR INSTRUMENTOS DE PEQUEÑA CIRUGIA  POR GALON </t>
  </si>
  <si>
    <t>CLORURO DE ETILO, CRIOANALGÉSICO, SPRAY DE 100 ML CON 88 G DE CLORURO DE ETILO</t>
  </si>
  <si>
    <t>ALCOHOL  ETILICO AL 70 % -USO MEDICO POR GALÓN</t>
  </si>
  <si>
    <t xml:space="preserve">METAPHEN INCOLORO POR GALÓN </t>
  </si>
  <si>
    <t>AGUA OXIGENADA (PEROXIDO DE HIDRÓGENO) POR GALÓN</t>
  </si>
  <si>
    <t>ANESTESICO SIN EPINEFRINA  (XYLOCAINA) FRACOS DE 25 - 50 CC</t>
  </si>
  <si>
    <t>ANESTESICO CON EPINEFRINA  (XYLOCAINA) FRACOS DE 25 - 50 CC</t>
  </si>
  <si>
    <t xml:space="preserve">HILOS DE SUTURA  SEDA 3-0, 4-0, 5-0 Y 6-0, DIEZ DE CADA UNO </t>
  </si>
  <si>
    <t>SUTURA TIPO CATGUT: 3-0, 4-0, 5-0 Y 6-0</t>
  </si>
  <si>
    <t>PARES DE GUANTES ESTÉRILES  NÚMERO 7 Y 71/2</t>
  </si>
  <si>
    <t>BANDEJA DE ACERO INOXIDABLE CON TAPADERA DE 30 X 15 CMS.</t>
  </si>
  <si>
    <t>PINZA DE ANILLOS  DE ACERO INOXIDABLE  DE 20 CMS.</t>
  </si>
  <si>
    <t>PORTA PINZAS DE ANILLOS DE ACERO INOXIDABLE</t>
  </si>
  <si>
    <t>CAMPOS HENDIDOS DE  25 X 25 CMS, DE HILO DE ALGODÓN</t>
  </si>
  <si>
    <t xml:space="preserve">CAFETERA PARA 50 TAZAS, DE METAL, ELÉCTRICA, CON DISPENSADOR EXTERNO, BOTON DE ENCENDIDO/APAGADO ETC. </t>
  </si>
  <si>
    <t>BATERÍA DE COCINA</t>
  </si>
  <si>
    <t>VAJILLA PARA 40 PERSONAS</t>
  </si>
  <si>
    <t>CUBIERTOS (CUCHARA, TENEDOR Y CUCHILLO) PARA 40 PERS.</t>
  </si>
  <si>
    <t>AERONAVES CON SERVICIOS OPERATIVOS DE AVIACIÓN Y SOPORTE TÉCNICO</t>
  </si>
  <si>
    <t>BARRA DE LUCES:   LÁMPARAS TIPO LED PARA TECHO DE VEHICULOS EN POLICARBONATO, LED DE ÚLTIMA GENERACIÓN, 50.000 HORAS DE TRABAJO CONTINUO, BAJO CONSUMO Y ALTA LUMINOSIDAD.  DE  COLOR ROJO, AMARILLO,  BLANCO, CON SIRENA Y ALTOPARLANTE EXTERIOR INCLUÍDO.</t>
  </si>
  <si>
    <t>CONECTORES Y SNAPLINS</t>
  </si>
  <si>
    <t>LÁMPARAS PARA POSICIÓN FRONTAL CON BATERÍA RECARGABLE (LINTERNA QUE PERMITE TENER LAS MANOS LIBRES, BATERIA RECARGABLE, DE 3 NIVELES, 3 MODOS DE ILUMINACIÓN)</t>
  </si>
  <si>
    <t>CONDUCTOR CALIBRE 10 THHN</t>
  </si>
  <si>
    <t>CONECTORES EMT 1"</t>
  </si>
  <si>
    <t>CONECTORES EMT 1/2"</t>
  </si>
  <si>
    <t>CONECTORES EMT 3/4"</t>
  </si>
  <si>
    <t>DADOS PARA TOMACORRIENTES POLARIZADOS 120 V, 15 A</t>
  </si>
  <si>
    <t>ESPIGAS POLARIZADAS 120 VOLTIOS, 30 AMPERIOS</t>
  </si>
  <si>
    <t>FLIPON 1X20 GENERAL ELECTRIC</t>
  </si>
  <si>
    <t>FLIPON 2X20 GENERAL ELECTRIC</t>
  </si>
  <si>
    <t>FLIPON 2X30 GENERAL ELECTRIC</t>
  </si>
  <si>
    <t>FLIPON 2X40 GENERAL ELECTRIC</t>
  </si>
  <si>
    <t>FLIPON 2X50 GENERAL ELECTRIC</t>
  </si>
  <si>
    <t>FLIPON 3X100 GENERAL ELECTRIC</t>
  </si>
  <si>
    <t>FLIPON 3X60 GENERAL ELECTRIC</t>
  </si>
  <si>
    <t>FLIPON 3X70 GENERAL ELECTRIC</t>
  </si>
  <si>
    <t>SWITCH SENCILLOS PARA EMPOTRAR 120 VOLTIOS 15 A</t>
  </si>
  <si>
    <t>MULTIMETRO PARA PBOBAR  CORRIENTE DIRECTA Y ALTENA, CON MEDICION DE DIODOS, AMPERIOS DE USO PROFECIONAL</t>
  </si>
  <si>
    <t>TESTER PROBADOR DE CORRIENTE</t>
  </si>
  <si>
    <t>TOMACORRIENTES POLARIZADOS 120 VOLTIOS, 15A</t>
  </si>
  <si>
    <t>CABLE TSJ 3X12</t>
  </si>
  <si>
    <t>CABLE TSJ 3X10</t>
  </si>
  <si>
    <t>STÁRTER  PARA LÁMPARA DE 40 WATTS, FS-4</t>
  </si>
  <si>
    <t>STARTER PARA LAMPARAS DE 20 WATTS, FS-2</t>
  </si>
  <si>
    <t xml:space="preserve">BALASTROS ELECTRÓNICOS DE 2X 32 WATTS 110 VOLTIOS, 60 HZ. O SIMILAR </t>
  </si>
  <si>
    <t>BALASTROS ELECTRÓNICOS DE 1 X 20 WATTS 110 VOLTIOS, 60 HZ. O SIMILAR</t>
  </si>
  <si>
    <t xml:space="preserve">BALASTROS ELECTRÓNICOS DE 1X 32 WATTS 110 VOLTIOS, 60 HZ O SIMILAR </t>
  </si>
  <si>
    <t xml:space="preserve">REFLECTORES CUELLO CORTO PAR-30, 120 VOLTIOS, 75 WATTS. O SIMILAR </t>
  </si>
  <si>
    <t>BOMBILLAS DE 2 CONTACTOS, 15 WATTS, 110 VOLTIOS TIPO BAYONETA O SIMILAR</t>
  </si>
  <si>
    <t>BOMBILLAS TIPO DE ROSCA E-12, 25 WATTS, 110 VOLTIOS O SIMILAR</t>
  </si>
  <si>
    <t>CIRCULAR T12, 32 WATTS BASE BALASTRO 24 CMS. RS</t>
  </si>
  <si>
    <t>EXTENSIÓN ELÉCTRICA DE 50MTS. DE LARGO</t>
  </si>
  <si>
    <t>ELECTRODOS P/HIERRO COLADO</t>
  </si>
  <si>
    <t>ELECTRODOS P/ACERO</t>
  </si>
  <si>
    <t>ELECTRODOS P/HIERRO FUNDIDO</t>
  </si>
  <si>
    <t>LAGARTOS PARA 10 AMPERIOS</t>
  </si>
  <si>
    <t>LAGARTOS PARA 20 AMPERIOS</t>
  </si>
  <si>
    <t>PLACAS CIEGAS RECTANGULARES</t>
  </si>
  <si>
    <t>PLACAS DOBLES RECTANGULARES</t>
  </si>
  <si>
    <t>ROLLO DE ESTAÑO PARA SOLDADURA ELECTRICA</t>
  </si>
  <si>
    <t>ACUMULADORES DE 12 VOLTIOS DC 200 AMPERIOS PARA GENERADOR 1,2 Y 3 CASETA DE ACOPLE</t>
  </si>
  <si>
    <t>MULTÍMETRO DIGITAL PARA ELECTRONICA</t>
  </si>
  <si>
    <t>MULTÍMETRO DE GANCHO 1500-2000A, VERDADERO RMS</t>
  </si>
  <si>
    <t>PINZA DE MEDICION DE RESISTIVIDAD DE TIERRA</t>
  </si>
  <si>
    <t>BATERÍAS DE 3.6 VOLTIOS PARTE NUMERO 6ES7971-1AA00-0AA0 PARA PLC (PROGRAMABLE LOGIC CONTROLLER) MODELO S7-300, PARTE NECESARIA PARA MANTENER ALIMENTADA LA MEMORIA.</t>
  </si>
  <si>
    <t xml:space="preserve">PARTE 404249-003 RESISTENCIA 225W, 50 A PARA GPU 180KVA O SIMILAR </t>
  </si>
  <si>
    <t>POTENCIÓMETROS PARA LAS COLUMNAS DE ELEVACIÓN, TIPO 3500S-2-102, 10 VUELTAS, 1K, +-5% BOURNS O SIMILAR</t>
  </si>
  <si>
    <t>POTENCIÓMETROS TIPO WX72-2,  1K/1K, 3W/5W, +-5%, +-0.3% O SIMILAR</t>
  </si>
  <si>
    <t>POTENCIÓMETROS TIPO 132-2-0-103 O SIMILAR</t>
  </si>
  <si>
    <t>RELAY MY3N, 24VDC, 11 PATAS, O SIMILAR</t>
  </si>
  <si>
    <t>RELAY   MY3N, 100/110 VOLTIOS, 11 PATAS O SIMILAR</t>
  </si>
  <si>
    <t>RELAY LY3NJ, 100/110 VOLTIOS, 11 PATAS O SIMILAR</t>
  </si>
  <si>
    <t>RELEE MONITORES CARLO GAVAZI, MODELO DCP01DM48, MONITOREA FALLAS ELECTRICAS, ASIMETRIA,BAJO,SOBRE ETC</t>
  </si>
  <si>
    <t>TRANSFORMADOR DE 4 KILOWATTS, 480 VOLTIOS DE ENTRADA Y 120 VOLTIOS DE SALIDA.</t>
  </si>
  <si>
    <t>FUENTE DE CARGA PS-307 PARA PLC S7-300-6ES73071E0000A00 120/230, 24VDC 5 A</t>
  </si>
  <si>
    <t>PLUG CONECTOR, PARTE 402034 HOBART, TERMINAL QUE SE CONECTA PARA SERVICIO A LA AERONAVE O SIMILAR</t>
  </si>
  <si>
    <t>PROTECTORES MINIBREAKERS, DISPOSITIVOS DE CORRIENTE RESIDUAL Y DISYUNTORES MINIATURA - NEMA CLIPSAL 240V 20A - 30 MA 1 FASE - 6KA - 1 MÓDULO DE ANCHO, O SIMILAR</t>
  </si>
  <si>
    <t>PROTECTORES MINIBREAKERS DISPOSITIVOS DE CORRIENTE RESIDUAL Y DISYUNTORES MINIATURA - NEMA CLIPSAL 240V 32A - 30 MA 2 FASE - 6KA - 1 MÓDULO DE ANCHO O SIMILAR</t>
  </si>
  <si>
    <t>PROTECTORES  CLIPSAL MINIBREAKERS DISPOSITIVOS DE CORRIENTE RESIDUAL Y DISYUNTORES MINIATURA - NEMA CLIPSAL 240V 20A - 30 MA 3 FASE - 6KA - 1 MÓDULO DE ANCHO O SIMILAR</t>
  </si>
  <si>
    <t xml:space="preserve">MÓDULOS DE SUPRESORES DE PICOS DE VOLTAJE, MOD SES200, 277/280, 480D. O SIMILAR </t>
  </si>
  <si>
    <t>LÁMPARA CIRCULAR COMPLETA, BASE DE 13,5", 110VAC,36W, PANTALLA BLANCA.  O SIMILAR</t>
  </si>
  <si>
    <t>TUBO DE LAMPARA, TIPO T8, 32W,110V B. MAGNETICO</t>
  </si>
  <si>
    <t>TUBO DE LAMPARA, TIPO T8, 20W,110V B. MAGNETICO</t>
  </si>
  <si>
    <t xml:space="preserve">INTERRUPTORES TIPO MECÁNICO (LIMIT SWITCH) MODELO: LSYMB6D O SIMILAR </t>
  </si>
  <si>
    <t xml:space="preserve">INTERRUPTORES TIPO MECÁNICO (LIMIT SWITCH) MODELO: LSYJB3K-7M O SIMILAR </t>
  </si>
  <si>
    <t xml:space="preserve">INTERRUPTORES TIPO MECÁNICO (LIMIT SWITCH) MODELO: LSYAB1A O SIMILAR </t>
  </si>
  <si>
    <t xml:space="preserve">INTERRUPTORES TIPO MECÁNICO (LIMIT SWITCH) MODELO: LSYMB4N O SIMILAR </t>
  </si>
  <si>
    <t>VARIADOR DE FRECUENCIA 7.5 HP 5.5KW TELEMECANIC</t>
  </si>
  <si>
    <t xml:space="preserve">VARIADOR DE VELOCIDAD ATV 71 TRIFASICO 380-480V, 5,5 V         </t>
  </si>
  <si>
    <t>CABLE ACERADO 7/32.</t>
  </si>
  <si>
    <t>ELECTRODO PUNTO CAFÉ, 3/32,</t>
  </si>
  <si>
    <t xml:space="preserve"> CABLE DE COMUNICACIÓN PLC-PC MODELO 6ES7972-0CB20-0XA0 O SIMILAR</t>
  </si>
  <si>
    <t xml:space="preserve">ESTAÑO PARA SOLDADURA ELECTRÓNICA 60/40, 0,5 MM </t>
  </si>
  <si>
    <t>ESTUFA ELÉCTRICA DE 4 HORNILLAS CON HORNO</t>
  </si>
  <si>
    <t>CARGADOR DE BATERIAS 100-240 VOLTIOS, PARA CARGA DE BATERIAS 12-24 VOLTIOS, 200 AMPERIOS, TIPO INDUSTRIAL</t>
  </si>
  <si>
    <t xml:space="preserve">BOMBAS PARA ENGRASAR O ENGRASADORAS, ALEMANAS 6,000 L/PULG2 </t>
  </si>
  <si>
    <t>DISCOS DE HILOS  TRENZADA PARA ESMERILADORA DE 9”</t>
  </si>
  <si>
    <t>BOMBA PARA EXTRAER ACEITE CON MANIVELA, FLUJO 25 L/MIN, DEBERÁ INCLUIR TUBO DE 1 METRO, ALTURA MÁXIMA DE IMPULSO 5 METROS</t>
  </si>
  <si>
    <t>286144 TARJETA ELECTRÓNICA PARA GPU DE 180KVA</t>
  </si>
  <si>
    <t>286411 TARJETA ELECTRÓNICA CONTROLADORA DE GPU 180 KVA O SIMILAR</t>
  </si>
  <si>
    <t>286398 TARJETA ELECTRÓNICA MEMBRANA DE GPU DE 180 KVA O SIMILAR</t>
  </si>
  <si>
    <t>287353 TARJETA ELECTRÓNICA MODULADORA DE GPU DE 90 KVA O SIMILAR</t>
  </si>
  <si>
    <t>MODELO CSHA150K0E00 PARA RREMPLAZO DE COMPRESOR TRANE, DE PCA TRILECTRON O SIMILAR</t>
  </si>
  <si>
    <t xml:space="preserve">SENSORES ULTRASÓNICOS ANTICOLICIO  MODELO UC6000-30GM-IUR2-V15, RANGO 6 MTS O SIMILAR </t>
  </si>
  <si>
    <t>SENSORES ULTRASÓNICOS MODELO UB4000-30GM-E5-V15 O SIMILAR</t>
  </si>
  <si>
    <t xml:space="preserve">SENSORES ULTRASÓNICOS DE APROXIMACIO  MODELO OBT500-18GM70-E5-V1 O SIMILAR </t>
  </si>
  <si>
    <t xml:space="preserve">SENSORES ULTRASÓNICOS  DE APROXIMACION MODELO UB2000-30GM-E5-V1 O SIMILAR </t>
  </si>
  <si>
    <t>SENSORES ULTRASÓNICOS MODELO XS4P18PB370 O SIMILAR</t>
  </si>
  <si>
    <t xml:space="preserve">SENSORES INDUCTIVOS ESTILO U,  TIPO SWO KUBLER, SIMILAR </t>
  </si>
  <si>
    <t>ENGRASADORA NEUMÁTICA LAR-2061 LARWIND. CAPACIDAD DEL DEPÓSITO DE 400 ML.PARA CARTUCHO Y GRANEL. LATIGUILLO FLEXIBLE.</t>
  </si>
  <si>
    <t xml:space="preserve">EMPAQUE DE SALIDA DE AIRE PARA LA AERONAVE DE LAS PCA, BURBUABSA ADHESIVA: ALTURA O ESPESOR, ½” Y 48 “DE ANCHO, LARGO DE 125 PIES. O SIMILAR </t>
  </si>
  <si>
    <t>RODOS PARA LAS CABINAS TIPO CF-1 7/8 SF</t>
  </si>
  <si>
    <t>RODOS, TIPO, CF 3 SB</t>
  </si>
  <si>
    <t>COJINETES NUMERO 6208</t>
  </si>
  <si>
    <t>COJINETES NUMERO 6207</t>
  </si>
  <si>
    <t>COJINETES NUMERO 6203</t>
  </si>
  <si>
    <t>COJINETES NUMERO 6303</t>
  </si>
  <si>
    <t xml:space="preserve">COJINETE NUMERO 6004 </t>
  </si>
  <si>
    <t>ESPROKETS DE CABINA DE MUELLES THYSSENKRUPP</t>
  </si>
  <si>
    <t>CHUMACERAS DE ROTONDA (8") O SIMILAR</t>
  </si>
  <si>
    <t>RODAMIENTOS DE TÚNELES DE LOS MUELLES</t>
  </si>
  <si>
    <t>CADENAS PARA GIRO DE CABINA</t>
  </si>
  <si>
    <t>CADENAS DE PERSIANA PARA ROTONDA</t>
  </si>
  <si>
    <t>TERMÓMETROS INDUSTRIAL CARATULA CIRCULAR DE 4"</t>
  </si>
  <si>
    <t>INFRAESTRUCTURA DE LA RED AEROPORTUARIA NACIONAL CON SERVICIOS DE MANTENIMIENTO</t>
  </si>
  <si>
    <t>CHUCHOS DE APRIETE DE 5/16 DE ACERO INOXIDABLE</t>
  </si>
  <si>
    <t xml:space="preserve">ESTRACTOR DE ESLAVONES DE CADENA </t>
  </si>
  <si>
    <t>RATCH 1/2 Y 3/4</t>
  </si>
  <si>
    <t>TORQUIMETRO RAIZ DE 1/2 Y 3/4</t>
  </si>
  <si>
    <t xml:space="preserve">BATERIAS PARA PLC TSX MICRO O SIMILAR </t>
  </si>
  <si>
    <t>ARNES DE SEGURIDAD CON LINEA DE VIDA</t>
  </si>
  <si>
    <t>JUEGO DE GARRUCHAS PARA LAZO DE 3/4</t>
  </si>
  <si>
    <t>PROTECTORES PARA OIDOS (TAPONES DE OIDOS CONCEBIDOS PARA PROPORCIONAR UNA PROTECCIÒN QUE SE INCREMENTE A MEDIDA QUE EL NIVEL SONORO AUMENTE)</t>
  </si>
  <si>
    <t>PROTECTORES PARA LOS OJOS (GAFAS DE MONTURA UNIVERSAL, Y GAFAS DE MONTURA INTEGRAL)</t>
  </si>
  <si>
    <t>CAJA DE 100 UNIDADES DE MASCARILLAS (MIRAGE QUATTRO, MIRAGE LIBERTY, Y ULTRA MIRAGE, QUE NO CONTENGAN MATERIALES DE LATEX, PVC, O DEPH, CONTENGA VENTILACIÓN PASIVA PARA PROTEGER CONTRA LA REINSPIRACIÓN)</t>
  </si>
  <si>
    <t>TAPONES PARA LOS ODIOS</t>
  </si>
  <si>
    <t>CUCHARA DE ALBAÑIL</t>
  </si>
  <si>
    <t>BROCHAS DE 4 INCH.</t>
  </si>
  <si>
    <t>RODILLOS P/PINTAR CON SU BASE</t>
  </si>
  <si>
    <t>CINTA DE AISLAR</t>
  </si>
  <si>
    <t>CINTA VULCANIZADA</t>
  </si>
  <si>
    <t>CINTA MÉTRICA DE 50 MTS.</t>
  </si>
  <si>
    <t>ARNES ANTI CAÍDA INDUSTRIAL DE ELECTRICISTA</t>
  </si>
  <si>
    <t>BROCHAS DE 2 PULGADAS</t>
  </si>
  <si>
    <t>BROCHAS DE 4 PULGADAS</t>
  </si>
  <si>
    <t>CEPILLOS DE ALAMBRE</t>
  </si>
  <si>
    <t>CINTA ELECTRICA ALTO VOLTAJE 3M SCOTCH-23</t>
  </si>
  <si>
    <t>CINTA ELECTRICA DE PVC SCOTCH SUPER 33+</t>
  </si>
  <si>
    <t>CINTA ELECTRICATENFLEX 3M-1600</t>
  </si>
  <si>
    <t>LENTES DE SEGURIDAD PROTECTORES</t>
  </si>
  <si>
    <t>LIJA 280 PARA AGUA</t>
  </si>
  <si>
    <t>LIJA PARA AGUA  180</t>
  </si>
  <si>
    <t>ESPÁTULAS DE 6</t>
  </si>
  <si>
    <t>BROCHAS DE MANGO PLÁSTICO DE 2.5</t>
  </si>
  <si>
    <t>BROCHAS DE MANGO PLÁSTICO  DE 5”</t>
  </si>
  <si>
    <t xml:space="preserve">CEPILLOS DE ALAMBRE DE 4X16 PINCELES, CON MANGO </t>
  </si>
  <si>
    <t>CEPILLOS DE ALAMBRE SIN MANGO DE 6X19 PINCELES</t>
  </si>
  <si>
    <t>CEPILLOS DE ALAMBRE DE ACERO LATONADO ANTI CHISPA</t>
  </si>
  <si>
    <t>LIJAS PARA METAL PARA USO EN DISCO CALIBRE  180</t>
  </si>
  <si>
    <t>LIJAS PARA METAL PARA USO EN DISCO CALIBRE 360</t>
  </si>
  <si>
    <t xml:space="preserve">KIT DE PISTOLA PARA PINTAR A BAJA PRESION </t>
  </si>
  <si>
    <t xml:space="preserve">ARNESES DE SEGURIDAD INDUSTRIAL DE TRES PUNTOS </t>
  </si>
  <si>
    <t>PROTECTORES DE OÍDOS TIPO DIADEMA, CON CAPACIDAD DE PROTECCION DE 125 DECIBELES</t>
  </si>
  <si>
    <t>LENTES PROTECTORES,  CUERPO DE PVC DE ALTA RESISTENCIA AL CALOR, SISTEMA DE VENTILACIÓN INDIRECTA.VISOR ALZABLE DE MICAS REDONDAS GRADO 5 Y VISOR INTERIOR TRANSPARENTE.</t>
  </si>
  <si>
    <t xml:space="preserve">PROTECTORES PARA OJOS GAFAS UNIVERSAL Y MONTURA INTEGRAL                                                                                                           </t>
  </si>
  <si>
    <t>MULTÍMETRO DIGITAL NORMAL, MAX 1000V, C. MAX 10A, FRECUENCIA MAXIMA 200KHZ, DEBERA INCLUIR PUNTAS.</t>
  </si>
  <si>
    <t>MULTÍMETRO DIGITAL DE GANCHO, MAX 1000V, 10A T1</t>
  </si>
  <si>
    <t xml:space="preserve">LOCKER DE CUERPO VERTICAL, DE 3 PUERTAS Y DIVISIÓN INTERNA CON BASE METÁLICA, PORTACANDADO Y REJILLA DE VENTILACIÓN. ELABORADO EN LÁMINA COLD ROLLED CALIBRE 24 Y REFORZADO EN PUERTAS, TECHO, DIVISIONES Y PISO. ACABADO EN PINTURA ESMALTE LÍQUIDA O PINTURA </t>
  </si>
  <si>
    <t xml:space="preserve">SILLAS PLÁSTICAS </t>
  </si>
  <si>
    <t xml:space="preserve">AMBÚ RESPIRADOR MANUAL PARA NIÑOS </t>
  </si>
  <si>
    <t>ESTETOSCOPIO INDUSTRIAL EO002  ELECTRÓNICO, RANGO DE FRECUENCIA 100 HZ - 10K HZ CON LOS SENSORES DE AGUJA DE C70 Y 290 MM, INCLUYE AURICULARES Y MALETÍN</t>
  </si>
  <si>
    <t>OTORRINOLARINGOSCOPIO, DE BATERIAS, MANDO DE ACERO INOXIDABLE QUE INCLUYA: OTOSCOPIO CON 5 CONOS, OFTALMOSCOPIO DE PREFERENCIA WELCH ALLYN</t>
  </si>
  <si>
    <t xml:space="preserve"> 1 KIT DE LARINGOSCOPUIO DE  BATERIAS, CON HOJAS RECTAS Y CURVAS PARA ADULTOS Y NIÑOS, TODO DE ACERO INOXIDABLE</t>
  </si>
  <si>
    <t>KIT DE CÁNULAS ENDOTRAQUEALES  PROLIPROPILENO PARA USO DE ADULTOS Y NIÑOS CON SUS RESPECTIVAS GUÍAS</t>
  </si>
  <si>
    <t xml:space="preserve">GLUCÓMETRO ACCU-CHEK ACTIVE, PUNZADOR ACCU-CHEK SOFTCLIX O ACCU-CHEK MULTICLIX, CODIFICACIÓN AUTOMÁTICA, DETERMINACIÓN FOTOMÉTRICA DE LA GLUCOSA MEDIANTE TINCIÓN DE GLUCOSA CON OXIDORREDUCTASAS,    TIEMPO DE MEDICIÓN:APROXIMADAMENTE 5 SEGUNDOS,CAPACIDAD DE LA MEMORIA: HASTA 350 MEDICIONES CON FECHA Y HORA, TRANSFERENCIA DE DATOS: POR INTERFAZ DE INFRARROJO (INALÁMBRICA), FUNDA DE TRANSPORTE (BOLSA BLANDA) GUÍA DE MEDICIONES DE BOLSILLO PILA (CR 2032) </t>
  </si>
  <si>
    <t>KIT DE 50 CINTAS REACTIVAS PARA GLUCÓMETRO ACCU-CHEK ACTIVE</t>
  </si>
  <si>
    <t xml:space="preserve">KIT DE LANCETAS PARA ACCU-CHEK ACTIVE DE 25 CADA UNA </t>
  </si>
  <si>
    <t>KITS DE OXIGENO TERAPÍA DE 20 LIBRAS, QUE INCLUYA: MANÓMETRO, VASO  HUMIDIFICADOR, MASCARILLA Y SET DE MANGUERAS PLEGABLES</t>
  </si>
  <si>
    <t xml:space="preserve">AMBÚ RESPIRADOR MANUAL PARA ADULTOS </t>
  </si>
  <si>
    <t>ASPIRADOR DE FLEMAS ELÉCTRICO</t>
  </si>
  <si>
    <t xml:space="preserve">EQUIPOS DE PEQUEÑA  CIRUGIA </t>
  </si>
  <si>
    <t>ALCOHOLÍMETROS</t>
  </si>
  <si>
    <t xml:space="preserve">CAMILLAS PLEGABLES CON BOLSA DE RESCATE RESISTENCIA TOTAL:250 KILOS RESISTENCIA POR MANILLA:50 KILOS,ANCHO 85CMS, LARGO 1.80 METROS
CANTIDAD DE MANILLAS:14
</t>
  </si>
  <si>
    <t>TABLAS MARINAS FÉRULA PLÁSTICA ESPINAL COMPLETA DE VINIL REFORZADO DE 73 PULGADAS DE LARGO POR 18 DE ANCHO Y 2 1/2 PULGADAS DE ALTO, CON UNA CAPACIDAD DE CARGA DE 500 LIBRAS CON TODOS LOS  CLIPS DE SUJECIÓN INCLUIDOS (MINIMO 5 CLIPS DE SUJECIÓN)</t>
  </si>
  <si>
    <t>FÉRULA TRAQUEO CERVICAL O COLLARIN AJUSTABLE DE PROPIPOLYPROPILENO  ADULTOS Y NIÑOS</t>
  </si>
  <si>
    <t>SUJETADOR O FIJADOR DE CABEZA, AJUSTABLES DE RESINA PLÁSTICA, TAMAÑO  O MEDIDA UNIVERSAL</t>
  </si>
  <si>
    <t>CAMILLLA PARA EVALUACIÓN MÉDICA, DE METAL, CON COLCHON DE ESPOJA RECUBIERTA CON CUERINA FIJADA A LA BASE DE METAL, CON GRADA INCLUÍDA</t>
  </si>
  <si>
    <t xml:space="preserve">LÁMPARA DE CUELLO DE GANSO, CROMADA, ALTURA Y POSICIÓN AJUSTABLE  </t>
  </si>
  <si>
    <t>BANCO GIRATORIO CON RODOS, AJUSTABLE A LA ALTURA CROMADO</t>
  </si>
  <si>
    <t xml:space="preserve">CÁMARA DE VIDEO DIGITAL:  ZOOM AVANZADO DE 41X, ESTABILIZADOR DE IMAGEN DINÁMICA, DE INICIO RÁPIDO Y UN INTELIGENTE DE IONES DE LITIO CON CAPACIDAD PARA LA INFORMACIÓN MINUTO A TIEMPO DE LA BATERÍA. 8GB DE MEMORIA FLASH DUAL                                                                                                                  </t>
  </si>
  <si>
    <t>CÁMARA FOTOGRAFICA DIGITAL SEMI PROFESIONAL 12.1 MP</t>
  </si>
  <si>
    <t>PROYECTOR MULTIMEDIA (CAÑONERA)ALTA RESOLUCIÓN DE 3,000 LUMENS COMO MÍNIMO.</t>
  </si>
  <si>
    <t xml:space="preserve">TELEVISOR HDTV 1080P 120HZ CON PANTALLA LED 3D DE 42 PULGADAS STEREO, RECEPCION Y ENTRADA DE PC,  HMDI, ETC. </t>
  </si>
  <si>
    <t>REPRODUCTOR DE DVD MULTI REGION CON SALIDA HMDI</t>
  </si>
  <si>
    <t>PANTALLAS TÁCTILES MODELO XBTF023110 INSTALADOS EN LAS PASARELAS THYSSENKRUPP</t>
  </si>
  <si>
    <t>ESFIGNOMANÓMETROS CON ESTETOSCOPIO</t>
  </si>
  <si>
    <t>GLUCÓMETROS</t>
  </si>
  <si>
    <t xml:space="preserve">RADIO CABINA COMPLETO </t>
  </si>
  <si>
    <t>RADIO WALKIE TALKIE TRANSRECEPTORES PORTATIL BANDA AEREAVHF AM/FM, 126 Y 169 MHZ. BANDA DE OPERACIÓN VHF FM COMERCIAL Y MARINA ENTRE 137 Y 174 MHZ. BANDA DE OPERACIÓN VHF AM DE COMUNICACIONES DE AVIACIÓN ENTRE 118 Y 137 0MHZ. BATERÍA RECARGABLE DE LITHIUM DE ALTA CAPACIDAD, CARGADOR DE  ESCRITORIO AUTOMÁTICO, CLIP PARA CINTURÓN, PROTECTOR DE HULE FABRICADO CON EL RADIO CONTRA GOLPES DEL CHASIS</t>
  </si>
  <si>
    <t>RADIOS BASE SISTEMA TROUNKING, UHF RANGO ALTO,CON ANTENA MAGNÉTICA   PARA VEHICULOS SEI, COE Y OPERACIONES.</t>
  </si>
  <si>
    <t>MEGÁFONOS MANUALES  45W ALCANCE 1,5 KM</t>
  </si>
  <si>
    <t xml:space="preserve">MEGÁFONO DE MANO EN ABS. POTENCIA 25W, ALCANCE ÚTIL 1,000 METROS. ALIMENTACIÓN CON BATERIAS. </t>
  </si>
  <si>
    <t>EQUIPO PARA UPS</t>
  </si>
  <si>
    <t>EQUIPO DE ELEVACION MECANICA MANUAL ( GRIPHOIST TIRFOR) CON CABLES DE ACERO DE 100MTS.</t>
  </si>
  <si>
    <t>POLIPASTRO</t>
  </si>
  <si>
    <t>ROTO MARTILLO 1/2-7/8, POTENCIA +- 700-800 WATTS</t>
  </si>
  <si>
    <t>KIT HIDRÁULICO REMACHADOR DE AIRE, INCLYE ,1 REMACHADOR DP-070, 3 TAMAÑOS  DE LOS REMACHES (3/16", 5/32", 1/8", ) INCLUYE TODOS LOS ACCESORIOS PARA REPARAR,  2 LLAVES MULTIUSOS, 3 RESORTES DE VUTA, 4 (3/16 " SE UNE EN  REMACHADOR DE AIRE, OTROS INCLUIDOS)</t>
  </si>
  <si>
    <t>MÁQUINA HIDRÁULICA ELEVADORA PARA TRABAJOS ELÉCTRICOS DE ALTURA</t>
  </si>
  <si>
    <t>MEDIDOR CALIDAD DE LA ENERGIA ELECTRICA, TRIFASICO</t>
  </si>
  <si>
    <t>ASPIRADORA TIPO INDUSTRIAL HUMEDO - SECO 12 GALONES, MOTOR DE 2 HP, 110V 60 HZ</t>
  </si>
  <si>
    <t>BARRENO DE ½”  120 VOLTIOS ,60HZ. CON REVERSIBLE Y DE IMPACTO</t>
  </si>
  <si>
    <t>ESMERILADORA ANGULAR DE 9” 120V/60 HZ. 6,000 RPM. 2,300 WATTS O SIMILAR</t>
  </si>
  <si>
    <t>ESMERILADORA ANGULAR DE 4.5” 120V/60 HZ. 6,000 RPM. 2,300 WATTS O SIMILAR</t>
  </si>
  <si>
    <t xml:space="preserve">TRICKET  DE 4 TONELADAS TIPO LAGARTO  </t>
  </si>
  <si>
    <t>LIJADORA DE BANDA DE 4”X24” INDUSTRIAL, ANCHO DE LIJADO 4” VELOCIDAD  500M/MIN</t>
  </si>
  <si>
    <t>PLUMA HIDRÁULICA FIJA DE 2 TONELADAS, BRAZO AJUSTABLE Y RUEDAS METÁLICAS, MANERAL  PARA EL CONTROL DE ASCENSO Y DESCENSO</t>
  </si>
  <si>
    <t>HIDROLAVADORAS DE 1600 PSI, ELECTRICA, 110 VOLTIOS, 60HZ.</t>
  </si>
  <si>
    <t xml:space="preserve">SOPLADORA DE 1.5 HP. 110 V,BV2500,110V,12A </t>
  </si>
  <si>
    <t>SOLDADORA DE PROCESOS TIG , 180: 115 Y 230 V, 1-PHASE, 10 – 125 A (115 V),  10 – 180 A (230 V) MAX. CIRCUITO ABIERTO 80, COMPLETA, O SIMILAR</t>
  </si>
  <si>
    <t>EQUIPOS EPRAC COMPLETOS</t>
  </si>
  <si>
    <t>CAMAS SOMMIER ORTOPÉDICAS IMPERIAL</t>
  </si>
  <si>
    <t xml:space="preserve">HORNO MICROONDAS DE 1.5 </t>
  </si>
  <si>
    <t>REFRIGERADORA DE 14 PIES</t>
  </si>
  <si>
    <t>TOMA DE AGUA POTABLE PARA AERONAVES EN PLATAFORMA.</t>
  </si>
  <si>
    <t>AEROPUERTO INTERNACIONAL MUNDO MAYA</t>
  </si>
  <si>
    <t>PASAJEROS QUE INGRESAN POR MEDIO DE TRANSPORTE AÉREO CON SERVICIOS DE DESEMBARQUE</t>
  </si>
  <si>
    <t>SERVICIO DE MANTENIMIENTO PREVENTIVO Y CORRECTIVO DE LOS AIRES ACONDICIONADOS DE LA TEMINAL AEREA (ENERO A DICIEMBRE )</t>
  </si>
  <si>
    <t>SERVICIO DE MANTENIMIENTO PREVENTIVO Y CORRECTIVO DE LA PLANTA DE TRATAMIENTO (CADA 2 MESES )</t>
  </si>
  <si>
    <t>SERVICIO DE MANTENIMIENTO Y REPARACIÓN DE LOS EDIFICIOS DE LA TERMINAL AEREA (CANALES PLUVIALES, PAREDES, CIELO FALSO, ILUMINACIÓN, PINTURA)</t>
  </si>
  <si>
    <t>SERVICIO DE MANTENIMIENTO Y REPARACIÓN DE LOS EDIFICIOS DE OPERACIONES Y ADMINISTRATIVOS (CANALES PLUVIALES, PAREDES, CIELO FALSO,  PINTURA)</t>
  </si>
  <si>
    <t>SERVICIO DE MANTENIMIENTO Y REPARACIÓN DE LOS EDIFICIOS DEL CENTRO DE CONTROL (PAREDES, PINTURA, CIELO FALSO, BAÑOS, AREA DE COCINA)</t>
  </si>
  <si>
    <t>PORALIZADO DE LA CABINA DE LA TORRE DE CONTROL AIMM</t>
  </si>
  <si>
    <t>PORALIZADO DE LA CABINA DE LA TORRE DE CONTROL AERÓDROMO DE POPTUN</t>
  </si>
  <si>
    <t>MANTENIMIENTO Y REPARACIÓN DE LA TORRE DE CONTROL ( PINTURA, CIELO FALSO, REPARACIÓN DE LAS ESCALERAS, REPARACIÓN DE LA TERRAZA, SISTEMA ELECTRICO)</t>
  </si>
  <si>
    <t>CONSTRUCCIÓN DE UNA FOSA SEPTICA EN EL AREA DE CENTRO DE CONTROL</t>
  </si>
  <si>
    <t>MANTENIMIENTO Y REPARACIÓN DE LOS EDIFICIOS SE SALVAMENTO Y EXTINCIÓN DE INCENDIOS  (PAREDES, CANALES PLUVIALES, PINTURA,)</t>
  </si>
  <si>
    <t>CONSTRUCCIÓN DE UNA CUADRA PARA DORMITORIOS DE PERSONAL SE SEGURIDAD QUE LABORA 24 HORAS ( HABITACIONES PARA CABALLEROS Y DAMAS, AREA DE COCINA, Y BAÑOS)</t>
  </si>
  <si>
    <t>REPARACIÓN DE LAS INSTALACIONES DE LA ANTENA DE RADAR NIKTUN ( PINTURA, PAREDES, CIELO FALSO)</t>
  </si>
  <si>
    <t>CIRCULACIÓN DE LA PISTA DEL AERÓDROMO DE POPTUN</t>
  </si>
  <si>
    <t>PASAJEROS QUE EGRESAN POR MEDIO DE TRANSPORTE AÉREO CON SERVICIOS DE DESEMBARQUE</t>
  </si>
  <si>
    <t>PAVIMENTACIÓN DE 2800 MTS X 60 MTS DE LA PISTA DEL AERODROMO DE POPTUN</t>
  </si>
  <si>
    <t>COSTRUCCIÓN DE 03 GARITAS DE CONTROL DE 2.5 MTS X 2.00 MTS</t>
  </si>
  <si>
    <t>TECHADO DE INGRESO DE VEHICULOS DE LA GARITA DE CONTROL DEL AIMM</t>
  </si>
  <si>
    <t>POSTES DE MADERA (CIRCULACIÓN CABECERA 27 AERÓDROMO POPTUN)</t>
  </si>
  <si>
    <t>POSTES DE MADERA (CIRCULACIÓN DEL PREDIO DE LA TORRE  AERÓDROMO POPTUN)</t>
  </si>
  <si>
    <t>CARPAS DE LONA CAPACIDAD 25 PERSONAS</t>
  </si>
  <si>
    <t xml:space="preserve">CARPA PARA 25 PERSONAS </t>
  </si>
  <si>
    <t>CHALECOS REFLECTIVOS</t>
  </si>
  <si>
    <t>PARES DE BOTAS DE HULE  (TALLAS 41 A 47 )</t>
  </si>
  <si>
    <t>GORRAS</t>
  </si>
  <si>
    <t xml:space="preserve">CHUMPAS </t>
  </si>
  <si>
    <t>CHALECOS SALVAVIDAS</t>
  </si>
  <si>
    <t xml:space="preserve">TRAJES IMPERMEABLES COMPLETOS </t>
  </si>
  <si>
    <t xml:space="preserve">UNIFORMES PARA PERSONAL DEL COE </t>
  </si>
  <si>
    <t>SOBRE MANILA DOBLE OFICIO</t>
  </si>
  <si>
    <t>BLOCK AMARILLO TAMAÑO CARTA</t>
  </si>
  <si>
    <t>CUADERNOS EMPASTADOS DE LINEAS</t>
  </si>
  <si>
    <t xml:space="preserve">LIBRETAS </t>
  </si>
  <si>
    <t xml:space="preserve">CUBETA DE ACEITE 15W 40 PARA PLANTAS ELÉCTRICAS DE EMERGENCIA </t>
  </si>
  <si>
    <t>FERULAS PLASTICAS ESPINALES CON CAPACIDAD DE CARGA DE 500 LIBRAS UNA CON INMOVILIZADOR CERVICAL</t>
  </si>
  <si>
    <t>PINTURA DE TRAFICO PARA LA PISTA Y PLATAFORMA DEL AIMM</t>
  </si>
  <si>
    <t>CONOS DE PLASTICO GRANDES</t>
  </si>
  <si>
    <t>CONOS DE PLASTICO MEDIANOS</t>
  </si>
  <si>
    <t>CAPAS IMPERMIABLES</t>
  </si>
  <si>
    <t>BANDEJAS PLASTICAS GRANDES</t>
  </si>
  <si>
    <t>BANDEJAS PLASTICAS PEQUEÑAS</t>
  </si>
  <si>
    <t>ROLLOS DE CINTA AMARILLA</t>
  </si>
  <si>
    <t>ROTOPLAST DE 2,500 LITROS</t>
  </si>
  <si>
    <t>ROTOPLAST DE 450 LITROS</t>
  </si>
  <si>
    <t>ROLLOS DE CINTA DE PROHIBIDO EL PASO</t>
  </si>
  <si>
    <t xml:space="preserve">CONOS VIALES </t>
  </si>
  <si>
    <t>BOLSAS PARA CADÁVERES</t>
  </si>
  <si>
    <t>BASUREROS PLASTICO</t>
  </si>
  <si>
    <t>CUBETAS PLASTICAS</t>
  </si>
  <si>
    <t>BOLSAS PARA BASURA  TONELERAS</t>
  </si>
  <si>
    <t>BOLSAS PARA BASURA</t>
  </si>
  <si>
    <t>ATOMIZADORES</t>
  </si>
  <si>
    <t>PEGAMENTO PARA PVC</t>
  </si>
  <si>
    <t>PILA DE CONCRETO</t>
  </si>
  <si>
    <t>ROLLOS DE ALAMBRE ESPIGADO (CIRCULACIÓN CABECERA 27 AERÓDROMO POPTUN)</t>
  </si>
  <si>
    <t>ROLLOS DE ALAMBRE ESPIGADO (CIRCULACIÓN PREDIO DE LA TORRE  AERÓDROMO POPTUN)</t>
  </si>
  <si>
    <t>PORTÓN METALICO (INGRESO PRINCIPAL AERÓDROMO DE POPTUN)</t>
  </si>
  <si>
    <t>BINOCULARES</t>
  </si>
  <si>
    <t>CASCOS DE PROTECCIÓN CON ILUMINACIÓN</t>
  </si>
  <si>
    <t>HACHAS</t>
  </si>
  <si>
    <t>SET DE DESARMADORES</t>
  </si>
  <si>
    <t>ALICATE PARA CORTAR ALAMBRE</t>
  </si>
  <si>
    <t>MARTILLO DE BOLA</t>
  </si>
  <si>
    <t>TENAZA DE METAL</t>
  </si>
  <si>
    <t>BARRENO DE 1/2</t>
  </si>
  <si>
    <t>LIMAS PARA AFILAR</t>
  </si>
  <si>
    <t>CUCHARAS DE ALBAÑIL</t>
  </si>
  <si>
    <t>PLANCHA DE HIERRO</t>
  </si>
  <si>
    <t>UÑA DE METAL</t>
  </si>
  <si>
    <t>MARTILLO DE UÑA</t>
  </si>
  <si>
    <t>SINCEL</t>
  </si>
  <si>
    <t>CANGREJOS DE METAL NO, 10</t>
  </si>
  <si>
    <t>CANGREJOS DE METAL NO, 12</t>
  </si>
  <si>
    <t>EXTENCION ELECTRICA</t>
  </si>
  <si>
    <t>SARGUENTOS NO.12</t>
  </si>
  <si>
    <t>ALICATE (LOROS)</t>
  </si>
  <si>
    <t>SET DE LLAVES EXAGONALES</t>
  </si>
  <si>
    <t xml:space="preserve">CHAPAS PARA PUERTA </t>
  </si>
  <si>
    <t>TABLILLAS</t>
  </si>
  <si>
    <t>LAPICERO PUNTA FINA NEGRO</t>
  </si>
  <si>
    <t>ALMOADILLA PARA SELLO</t>
  </si>
  <si>
    <t>SACABOCADOS O PERFORADORA</t>
  </si>
  <si>
    <t>REGLAS PASTICAS O ALUMINIO</t>
  </si>
  <si>
    <t xml:space="preserve">CAJA DE GRAPAS </t>
  </si>
  <si>
    <t>MARCADORES FLOURECENTES O RESALTANTES DIFERENTE COLOR</t>
  </si>
  <si>
    <t>CORREPTOR TIPO LAPICERO</t>
  </si>
  <si>
    <t>TAPE O CINTA PARA SELLAR CAJAS</t>
  </si>
  <si>
    <t xml:space="preserve">CAJA DE FASTENER </t>
  </si>
  <si>
    <t>CLIPS GRANDE</t>
  </si>
  <si>
    <t>ALMOHADILLA PARA PIZARRA</t>
  </si>
  <si>
    <t>LAPICERO AZUL</t>
  </si>
  <si>
    <t xml:space="preserve">LAPICERO NEGRO </t>
  </si>
  <si>
    <t>CLIPS PEQUEÑO</t>
  </si>
  <si>
    <t xml:space="preserve">CAJA DE DVD </t>
  </si>
  <si>
    <t>TABLILLAS DE APUNTES TAMAÑO CARTA</t>
  </si>
  <si>
    <t>TABLILLAS DE APUNTES TAMAÑO OFICIO</t>
  </si>
  <si>
    <t>FARDOS DE DETERGENTE</t>
  </si>
  <si>
    <t>BOTES DE JABON EN POLVO AJAX</t>
  </si>
  <si>
    <t>CAJAS DE JABON LIQUIDO KLINEX</t>
  </si>
  <si>
    <t>AROMATIZANTE AMBIENTAL SPRAY</t>
  </si>
  <si>
    <t>PASTILLA PARA BAÑO</t>
  </si>
  <si>
    <t>LIMPIADOR DE MUEBLES AEROSOL</t>
  </si>
  <si>
    <t>INSECTICIDA AEROSOL</t>
  </si>
  <si>
    <t>ESPONJA FIBRA VERDE</t>
  </si>
  <si>
    <t>ESCOBETON PARA TECHO</t>
  </si>
  <si>
    <t>DESTAPA CAÑO</t>
  </si>
  <si>
    <t>SACUDIDORES PARA LIMPIEZA</t>
  </si>
  <si>
    <t>ESCOBAS</t>
  </si>
  <si>
    <t>RECOJEDOR PARA BASURA</t>
  </si>
  <si>
    <t>BASES PARA TRAPEAR</t>
  </si>
  <si>
    <t>TRAPEADORES</t>
  </si>
  <si>
    <t>BASES PARA MOPA</t>
  </si>
  <si>
    <t>MECHAS PARA TRAPEAR</t>
  </si>
  <si>
    <t>ISOPO SANITARIO</t>
  </si>
  <si>
    <t>GUANTES PARA LIMPIEZA</t>
  </si>
  <si>
    <t>MANTITAS DE TELA PARA LIMPIEZA</t>
  </si>
  <si>
    <t>TOALLERO</t>
  </si>
  <si>
    <t>PAPEL TOILET</t>
  </si>
  <si>
    <t>JABON LAVA TRASTOS</t>
  </si>
  <si>
    <t>PAD PARA PULIDORA</t>
  </si>
  <si>
    <t>VICE GREEP</t>
  </si>
  <si>
    <t>CAJAS DE GUANTES DE LATEX</t>
  </si>
  <si>
    <t>ALCOHOL EN GEL</t>
  </si>
  <si>
    <t>CAJAS DE GUANTES DE LÁTEX</t>
  </si>
  <si>
    <t>MASCARILLAS RESPIRATORIAS</t>
  </si>
  <si>
    <t>BOTIQUÍN BACK-PACK CON MEDICAMENTOS</t>
  </si>
  <si>
    <t>MASCARIAS DE PROTECCION</t>
  </si>
  <si>
    <t>CAFETERA GRANDE</t>
  </si>
  <si>
    <t xml:space="preserve">LINTERNAS RECARGABLES </t>
  </si>
  <si>
    <t>LINTERNAS RECARGABLES  GRANDES</t>
  </si>
  <si>
    <t>LUCES INTERMITENTES DE SEÑALIZACIÓN PORTÁTILES</t>
  </si>
  <si>
    <t>LAMPARAS RECARGABLES</t>
  </si>
  <si>
    <t>LINTERNAS DE MANO RECARGABLES PLÁSTICO</t>
  </si>
  <si>
    <t>ESTUFAS ELECTRICAS PORTATILES</t>
  </si>
  <si>
    <t>LINTERNA</t>
  </si>
  <si>
    <t>BATERÍAS 12 V 7.5 AMPERIOS HORA, LIBRES DE MANTENIMIENTO</t>
  </si>
  <si>
    <t>METROS DE CABLE TSJ 2 X 12</t>
  </si>
  <si>
    <t>BOMBILLAS DE ALÓGENO 6.6 AMPERIOS 200 WATTS</t>
  </si>
  <si>
    <t xml:space="preserve">BOMBILLAS DE ALÓGENO 6.6 AMPERIOS 45 WATTS </t>
  </si>
  <si>
    <t xml:space="preserve">BOMBILLAS DE 1000 WATTS 240 VOLTIOS </t>
  </si>
  <si>
    <t>BOMBILLAS TIPO REFLECTOR DE 80 WATTS 120 VOLTIOS</t>
  </si>
  <si>
    <t>BOMBILLAS 400 WATTS 220 VOLTIOS</t>
  </si>
  <si>
    <t>LÁMPARA LÉD TIPO TUBO 35 WATTS 110 VOLTIOS</t>
  </si>
  <si>
    <t xml:space="preserve">BOMBILLAS LED 25 WATTS 110 VOLTIOS </t>
  </si>
  <si>
    <t>KIT DE HERRAMIENTAS ELECTRONICAS</t>
  </si>
  <si>
    <t>BATERIAS PARA RADIO VERTEX ESTÁNDAR CODIGO VX-231G65</t>
  </si>
  <si>
    <t>AUTO PARLANTES</t>
  </si>
  <si>
    <t>ESPEJO PARA CHEQUEO VEHICULAR</t>
  </si>
  <si>
    <t>PARES DE LENTES PROTECTORES</t>
  </si>
  <si>
    <t>PROTECTORES AUDITIVOS</t>
  </si>
  <si>
    <t>GUANTES PARA RAPEL</t>
  </si>
  <si>
    <t xml:space="preserve">ARNÉS PARA TRABAJO DE RESCATE </t>
  </si>
  <si>
    <t xml:space="preserve">LENTES DE SEGURIDAD INDUSTRIAL </t>
  </si>
  <si>
    <t>PISTOLA PARA PINTAR</t>
  </si>
  <si>
    <t>METROS DE 8MTS</t>
  </si>
  <si>
    <t>CHAPEADORAS DE MOCHILA</t>
  </si>
  <si>
    <t xml:space="preserve">MOTOSIERRA </t>
  </si>
  <si>
    <t>TRACTOR TIPO AGRICOLA CON CHAPEADORA</t>
  </si>
  <si>
    <t>FOTOCOPIADORAS (IMPRESIÓN, ESCANEADO, FOTOCOPIADO)</t>
  </si>
  <si>
    <t>ESCRITORIOS TIPO SECRETARIAL</t>
  </si>
  <si>
    <t>ESTANTES DE METAL</t>
  </si>
  <si>
    <t>LIBRERAS DE METAL DE 4 ENTREPAÑOS</t>
  </si>
  <si>
    <t>ARCHIVOS DE METAL DE 4 GAVETAS</t>
  </si>
  <si>
    <t>LOCKERS</t>
  </si>
  <si>
    <t>VENTILADORES DE PEDESTAL</t>
  </si>
  <si>
    <t>SILLAS DE ESPERA PLASTICAS</t>
  </si>
  <si>
    <t>CARTELERA INFORMATIVA PARA GARITA PRINCIPAL</t>
  </si>
  <si>
    <t>GUILLOTINA</t>
  </si>
  <si>
    <t>FRAZADAS</t>
  </si>
  <si>
    <t>ESTANTERIAS METALICAS, NECESARIAS PARA ORDENAR EQUIPO QUE SE ENCUENTRA RESGURADO EN BODEGAS (HERRAMIENTAS, EQUIPO, LIMPIEZA)</t>
  </si>
  <si>
    <t>MOBILIARIO PARA REUNIONES PARA 15 PERSONAS (MESAS Y SILLAS)</t>
  </si>
  <si>
    <t>CALCULADORA</t>
  </si>
  <si>
    <t>CAMILLA PARA AMBULANCIA, CON CINCHOS INDIVIDUALES, CON RESPALDO PARA SEIS POSICIONES,DIFERENTES NIVELES DE ALTURAS</t>
  </si>
  <si>
    <t>SFINGNOMANOMETROS</t>
  </si>
  <si>
    <t>ESTETOSCOPIOS</t>
  </si>
  <si>
    <t>CUERDAS DE SEDA DE 150 METROS</t>
  </si>
  <si>
    <t>EQUIPO PARA DESCENSO(OCHO, SNAPLYN, POLEAS, MOSQUETONES)</t>
  </si>
  <si>
    <t>EQUIPO HIDRAULICO Y NEUMATICO (QUIJADA DE LA VIDA, CILINDROS DE EXPANSION, CORTADORA CON SU RESPECTIVO GENERADOR, BOLSAS NEUMATICAS)</t>
  </si>
  <si>
    <t xml:space="preserve">CAMARA FOTOGRAFICA </t>
  </si>
  <si>
    <t>CAMARA DE VIDEO</t>
  </si>
  <si>
    <t>TELEVISOR LCD DE 50 PULGADAS</t>
  </si>
  <si>
    <t>VIDEO PORTERO</t>
  </si>
  <si>
    <t>PIZARRÓN  DE 90X90 DE FORMICA</t>
  </si>
  <si>
    <t>SISTEMA DE ALTAVOZ Y LUCES EN TODO EL EDIFICO SEI,  PARA DAR DETALLE DE LA EMERGENCIA AL PERSONAL QUE SE ENCUENTRA EN DISTINTAS AREAS DEL MISMO</t>
  </si>
  <si>
    <t>ESCALERA DE 7 DE 2 BANDAS</t>
  </si>
  <si>
    <t>ESCALERA DE 10 DE 2 BANDAS</t>
  </si>
  <si>
    <t>ESCALERA DE 12 DE 2 BANDAS</t>
  </si>
  <si>
    <t xml:space="preserve">VEHICULO TIPO PICK-UP, DOBLE CABINA </t>
  </si>
  <si>
    <t xml:space="preserve">CAMILLAS DE LONA PLEGABLE </t>
  </si>
  <si>
    <t xml:space="preserve">MINI BOMBA ATAQUE RAPIDO (500 GALONES, 75 GALONES DE AFFF O MAYOR CAPACIDAD) CABINA SENCILLA CUATRO PUERTAS </t>
  </si>
  <si>
    <t>RADIOS TRANSRECEPTOR DE 5 WATTS</t>
  </si>
  <si>
    <t>RADIOS TRANSRECEPTOR DE 10 WATTS</t>
  </si>
  <si>
    <t>HEADSETS MARCA PLANTRONICS</t>
  </si>
  <si>
    <t>GPS</t>
  </si>
  <si>
    <t>IMPRESORAS LASER JET 4250</t>
  </si>
  <si>
    <t>IMPRESORAS MULTIFUNCIONALES</t>
  </si>
  <si>
    <t>UPS 20 KVA 240 V</t>
  </si>
  <si>
    <t>CAMAS (PERSONAL DE 24 HORAS )</t>
  </si>
  <si>
    <t>AIRES ACONDICIONADO MINISPLIT 60,000BTU (SALÓN DE CAPACITACIONES)</t>
  </si>
  <si>
    <t>AIRE ACONDICIONADO MINISPLIT, 24,000 BTU</t>
  </si>
  <si>
    <t>AIRE ACONDICIONADO MINISPLIT, 12,000 BTU</t>
  </si>
  <si>
    <t xml:space="preserve">AIRE ACONDICIONADO 18,000 BTU, MINISPLIT </t>
  </si>
  <si>
    <t xml:space="preserve">AIRE ACONDICIONADO 12,000 BTU DE VENTANA </t>
  </si>
  <si>
    <t xml:space="preserve">AMUEBLADO DE SALA </t>
  </si>
  <si>
    <t>ARCOS DETECTOR DE METALES QUE MARQUEN LA DIVISIÓN DE LAS ÁREAS</t>
  </si>
  <si>
    <t>MAQUINA DE RAYOS X</t>
  </si>
  <si>
    <t>PLANTA GENERADORA DE ENERGIA</t>
  </si>
  <si>
    <t>BAROMETRO</t>
  </si>
  <si>
    <t>JUEGO DE CARTAS DE NAVEGACIÓN</t>
  </si>
  <si>
    <t>MICROONDAS</t>
  </si>
  <si>
    <t>MESA PLEGABLE DE 1.83 MTS CON 10 SILLAS</t>
  </si>
  <si>
    <t>EQUIPO DE ILUMINACIÓN MÓVIL, IMPULSADO POR MEDIO DE UN GENERADOR DIÉSEL.</t>
  </si>
  <si>
    <t>BOYAS</t>
  </si>
  <si>
    <t>ACUALONES</t>
  </si>
  <si>
    <t>AIRES ACONDICIONADOS DE 12,000 BTU TIPO MINI SPLIT NECESARIOS, CABINA, DORMITORIOS, JEFATURA DE SERVICIO, COORDINACION, SALON DE CAPACITACIONES (PARA ESTE ULTIMO DEBE SER MAYOR A 12,000 BTU)</t>
  </si>
  <si>
    <t>CILINDRO DE ALUMINIO PARA OXIGENO TIPO E CON CAPACIDAD DE 680 LTS, CON SUS REGULADORES CON SALIDA PARA MASCARILLA DE POR LO MENOS DE 0  A 25 LITROS POR MINUTO</t>
  </si>
  <si>
    <t>PULIDORA PARA PISO</t>
  </si>
  <si>
    <t>EQUIPO DE SOLDADURA  ELECTRICA 110/220</t>
  </si>
  <si>
    <t>MANOMETRO DE OXIGENO Y ACETILENO</t>
  </si>
  <si>
    <t>LAVADORA HIDRONEUMATICA</t>
  </si>
  <si>
    <t>ASPIRADORA</t>
  </si>
  <si>
    <t>REFRIGERADORA DE 8 PIES</t>
  </si>
  <si>
    <t>DISPENSADOR DE AGUA FRIA/CALIENTE</t>
  </si>
  <si>
    <t>TRANSFORMADOR DE ACEITE 60 KVA TRIFÁSICO 240/2400 VOLTIOS</t>
  </si>
  <si>
    <t>TRANSFORMADOR DE ACEITE 30 KVA TRIFÁSICO DE 2400/240 VOLTIOS</t>
  </si>
  <si>
    <t>REGULADOR DE CORRIENTE CONSTANTE 15 KW 240 VOLTIOS</t>
  </si>
  <si>
    <t>LÁMPARAS LUCES DE IDENTIFICACIÓN DE FINAL DE PISTA REILS</t>
  </si>
  <si>
    <t>MESA DE LABORATORIO ELECTRONICO</t>
  </si>
  <si>
    <t>AERÓDROMO DE SAN JOSÉ, ESCUINTLA</t>
  </si>
  <si>
    <t>AERÓDROMO DE PUERTO BARRIOS, IZABAL</t>
  </si>
  <si>
    <t>AERÓDROMO DE RETALHULEU</t>
  </si>
  <si>
    <t>AERÓDROMO DE HUEHUETENANGO</t>
  </si>
  <si>
    <t>AERÓDROMO DE COATEPEQUE, QUETZALTENANGO</t>
  </si>
  <si>
    <t>AERÓDROMO DE QUETZALTENANGO, QUETZALTENANGO</t>
  </si>
  <si>
    <t>TOTAL DE CENTROS DE COSTO</t>
  </si>
  <si>
    <t>VIÁTICOS AL INTERIOR</t>
  </si>
  <si>
    <t>ARRENDAMIENTO DE MÁQUINAS Y EQUIPOS DE OFICINA</t>
  </si>
  <si>
    <t>ARRENDAMIENTO DE OTRAS MÁQUINAS Y EQUIPO</t>
  </si>
  <si>
    <t>GASTOS BANCARIOS COMISIONES Y OTROS GASTOS</t>
  </si>
  <si>
    <t>PERSONAS BENEFICIADAS CON SUPERVISIÓN PERIÓDICA DE LOS SERVICIOS DE TELEFONIA SUBSIDIADOS</t>
  </si>
  <si>
    <t>DIRECCIÓN GENERAL DE PROTECCIÓN Y SEGURIDAD VIAL - PROVIAL -</t>
  </si>
  <si>
    <t>COSTO</t>
  </si>
  <si>
    <t>INTERNET</t>
  </si>
  <si>
    <t>TELEFONÍA CELULAR</t>
  </si>
  <si>
    <t>REPETICIÓN</t>
  </si>
  <si>
    <t>REPETIDORA</t>
  </si>
  <si>
    <t>G.P.S.</t>
  </si>
  <si>
    <t>SERVICIO DE INTERNET DE 6 MB</t>
  </si>
  <si>
    <t>DIVULGACIÓN E INFORMACIÓN A MEDIOS</t>
  </si>
  <si>
    <t>FORMULARIOS</t>
  </si>
  <si>
    <t>IMPRESIÓN MEMORIA DE LABORES 2013</t>
  </si>
  <si>
    <t xml:space="preserve">COMISIONES </t>
  </si>
  <si>
    <t>SERVICIO HOSTING 1 AÑO</t>
  </si>
  <si>
    <t>MANTENIMIENTO Y REPARACIÓN DE FOTOCOPIADOR</t>
  </si>
  <si>
    <t>MANTENIMIENTO Y REPARACIÓN DE MOBILIARIO Y EQUIPO, ESCRITORIOS Y SILLAS</t>
  </si>
  <si>
    <t>MANTENIMIENTO Y REPARACIÓN DE EQUIPO DE COMUNICACIÓN</t>
  </si>
  <si>
    <t>MANTENIMIENTO Y REPARACIÓN DE PLOTTER E IMPRESORAS</t>
  </si>
  <si>
    <t xml:space="preserve">MANTENIMIENTO DE PINTURA DE EDIFICIOS EXISTENTES </t>
  </si>
  <si>
    <t>MANT Y REP DE INSTALACIONES</t>
  </si>
  <si>
    <t>PAGO DE FIANZA</t>
  </si>
  <si>
    <t>IMPUESTOS</t>
  </si>
  <si>
    <t>SERVICIO MANTENIMIENTO PLANTA TRATAMIENTO AGUAS NEGRAS, CISTERNAS Y BOMBAS DE AGUA.</t>
  </si>
  <si>
    <t>OTROS SERVICIOS</t>
  </si>
  <si>
    <t>ALIMENTOS</t>
  </si>
  <si>
    <t>TABLONCILLO DE 1 1/2"X12"X12'</t>
  </si>
  <si>
    <t>ARENA DE RÍO</t>
  </si>
  <si>
    <t>PIEDRÍN DE 1/2"</t>
  </si>
  <si>
    <t>CAL DE 20 KG.</t>
  </si>
  <si>
    <t>BORDADOS EN CAMISAS Y CHUMPAS</t>
  </si>
  <si>
    <t>PRENDA DE VESTIR</t>
  </si>
  <si>
    <t>OTROS TEXTILES DE VESTUARIOS</t>
  </si>
  <si>
    <t>PAPEL PARA PLOTTER</t>
  </si>
  <si>
    <t>PAPEL FOTOGRÁFICO</t>
  </si>
  <si>
    <t>HOJAS CARTA</t>
  </si>
  <si>
    <t>PAPEL DE ESCRITORIO</t>
  </si>
  <si>
    <t>HOJAS OFICIO</t>
  </si>
  <si>
    <t>RESMA</t>
  </si>
  <si>
    <t>BANDERITAS SEÑALIZADORAS</t>
  </si>
  <si>
    <t>FOLDER MEMBRETADO LOGO PROVIAL</t>
  </si>
  <si>
    <t>CUADERNOS PARA ACTAS</t>
  </si>
  <si>
    <t>LIBROS DE ACTAS</t>
  </si>
  <si>
    <t>CUADERNOS TIPO ESPIRAL DE LÍNEAS</t>
  </si>
  <si>
    <t>CUADERNO DE TAQUIGRAFÍA</t>
  </si>
  <si>
    <t xml:space="preserve">DIARIOS </t>
  </si>
  <si>
    <t>FORMULARIOS INGRESOS DE ALMACÉN</t>
  </si>
  <si>
    <t xml:space="preserve">THINER </t>
  </si>
  <si>
    <t>SODA CAUSTICA</t>
  </si>
  <si>
    <t>INSECTICIDAS Y REPELENTES</t>
  </si>
  <si>
    <t>PINTURA DE ACEITE</t>
  </si>
  <si>
    <t>PINTURA DE AGUA</t>
  </si>
  <si>
    <t>PINTURA ASFÁLTICA</t>
  </si>
  <si>
    <t>PINTURA DE ESPRAY</t>
  </si>
  <si>
    <t>TÓNER AL 100TD</t>
  </si>
  <si>
    <t>TÓNER TN114/106 A</t>
  </si>
  <si>
    <t xml:space="preserve">TÓNER MLT-D101S </t>
  </si>
  <si>
    <t>CARTUCHO 662XL NEGRO</t>
  </si>
  <si>
    <t>CARTUCHO 662XL TRICOLOR</t>
  </si>
  <si>
    <t>TINTA REVELADORA DI 450</t>
  </si>
  <si>
    <t xml:space="preserve">CARTUCHO 6000 A COLOR NEGRO </t>
  </si>
  <si>
    <t>CARTUCHO 6001 A COLOR CIAN</t>
  </si>
  <si>
    <t>CARTUCHO 6002 A COLOR AMARILLO</t>
  </si>
  <si>
    <t>CARTUCHO 6003 A COLOR MAGENTA</t>
  </si>
  <si>
    <t>CARTUCHO DE TINTA 641W NEGRO 60 XL</t>
  </si>
  <si>
    <t>CARTUCHO DE TINTA 644W TRICOLOR 60 XL</t>
  </si>
  <si>
    <t>CARTUCHO DE TINTA 901 TRICOLOR XL</t>
  </si>
  <si>
    <t>CARTUCHO DE TINTA 901 XL NEGRO</t>
  </si>
  <si>
    <t>CARTUCHO DE TINTA NEGRO LC-51</t>
  </si>
  <si>
    <t>CARTUCHO DE TINTA NO. C4844A COLOR NEGRO</t>
  </si>
  <si>
    <t>CARTUCHO DE TINTA NO. 82 AMARILLO</t>
  </si>
  <si>
    <t>CARTUCHO DE TINTA NO. 82 CIAN</t>
  </si>
  <si>
    <t>CARTUCHO DE TINTA NO. 82 MAGENTA</t>
  </si>
  <si>
    <t>CARTUCHO DE TINTA NO. 95 XL</t>
  </si>
  <si>
    <t>CARTUCHO DE TINTA NO. 96 XL</t>
  </si>
  <si>
    <t>TÓNER 64018 HL.</t>
  </si>
  <si>
    <t>TÓNER DRUM DI 450</t>
  </si>
  <si>
    <t xml:space="preserve">TÓNER GPR-35 </t>
  </si>
  <si>
    <t>TÓNER Q5949A</t>
  </si>
  <si>
    <t>TÓNER M20I</t>
  </si>
  <si>
    <t>BOLSAS PLÁSTICAS</t>
  </si>
  <si>
    <t>BOTE PLÁSTICO DE BASURA</t>
  </si>
  <si>
    <t>IMPERMEABILIZANTE</t>
  </si>
  <si>
    <t>PRODUCTOS DE ARCILLA</t>
  </si>
  <si>
    <t>CEMENTO GRIS</t>
  </si>
  <si>
    <t>HIERRO DE 1/2"</t>
  </si>
  <si>
    <t>HIERRO DE 3/8"</t>
  </si>
  <si>
    <t>HIERRO DE 1/4"</t>
  </si>
  <si>
    <t>ALAMBRE DE AMARRE</t>
  </si>
  <si>
    <t>PRODUCTOS METALÚRGICOS NO FÉRRICOS</t>
  </si>
  <si>
    <t>TORNILLO PUNTA DE BROCA DE 2"</t>
  </si>
  <si>
    <t xml:space="preserve">TORNILLO ROSCA CORRIDA DE 1" </t>
  </si>
  <si>
    <t>CLAVO DE 2"</t>
  </si>
  <si>
    <t>ROLLO DE ALAMBRE ESPIGADO</t>
  </si>
  <si>
    <t xml:space="preserve">COSTANERA LEGÍTIMA DE 2"X4"X6.00 MT. </t>
  </si>
  <si>
    <t>NAVAJAS MULTIFUNCIONALES</t>
  </si>
  <si>
    <t>CONTRA LLAVE A LA PARED</t>
  </si>
  <si>
    <t>CHORRO DE 1/2"</t>
  </si>
  <si>
    <t>LLAVE DE DUCHA DE 1/2"</t>
  </si>
  <si>
    <t>LLAVE DE CHEQUE DE 1/2"</t>
  </si>
  <si>
    <t>LLAVE DE GLOBO DE 1/2"</t>
  </si>
  <si>
    <t>GRAPAS TIPO INDUSTRIAL</t>
  </si>
  <si>
    <t>CLIPS JUMBO</t>
  </si>
  <si>
    <t xml:space="preserve">ENGRAPADORA </t>
  </si>
  <si>
    <t>GRAPAS</t>
  </si>
  <si>
    <t>BOLÍGRAFOS</t>
  </si>
  <si>
    <t>MARCADORES PARA PIZARRÓN</t>
  </si>
  <si>
    <t>TAPE 3M</t>
  </si>
  <si>
    <t>PERFORADORA DE 2</t>
  </si>
  <si>
    <t>PERFORADORA DE 3</t>
  </si>
  <si>
    <t>CINTA 8750</t>
  </si>
  <si>
    <t>CINTA SO16335</t>
  </si>
  <si>
    <t>PUNTOS DE ACCESO D-LINK</t>
  </si>
  <si>
    <t>MEMORIA USB DE 16 GB</t>
  </si>
  <si>
    <t>DISCOS DE 1 TERABYTE</t>
  </si>
  <si>
    <t>DISCOS DE ALMACENAMIENTO PARA SERVIDOR</t>
  </si>
  <si>
    <t>JABÓN LÍQUIDO GALÓN</t>
  </si>
  <si>
    <t>PASTILLAS AMBIENTALES PARA BAÑO</t>
  </si>
  <si>
    <t>GALONES DE DESINFECTANTES</t>
  </si>
  <si>
    <t>DETERGENTE EN POLVO DE 5 LBS.</t>
  </si>
  <si>
    <t>JABÓN PRESENTACIÓN EN BOLA</t>
  </si>
  <si>
    <t>TRAPEADORES (TELA)</t>
  </si>
  <si>
    <t>ESPONJA LAVATRASTOS</t>
  </si>
  <si>
    <t>ÚTILES EDUCACIONALES Y CULTURALES</t>
  </si>
  <si>
    <t>ALAMBRE ELÉCTRICO 1/500 (METRO)</t>
  </si>
  <si>
    <t>FLIPON INDUSTRIAL DE 400 AMPERIOS</t>
  </si>
  <si>
    <t>ALAMBRE ELÉCTRICO CALIBRE 12</t>
  </si>
  <si>
    <t>ALAMBRE ELÉCTRICO CALIBRE 10</t>
  </si>
  <si>
    <t>ALAMBRE ELÉCTRICO CALIBRE 8</t>
  </si>
  <si>
    <t>ALAMBRE ELÉCTRICO CALIBRE 4</t>
  </si>
  <si>
    <t>BOBINA DE CABLE  U.T.P. CAT 5</t>
  </si>
  <si>
    <t>BOBINA DE CABLE  U.T.P. CAT 5 PARA EXTERIORES</t>
  </si>
  <si>
    <t>CABLE VGA</t>
  </si>
  <si>
    <t>CABLE USB</t>
  </si>
  <si>
    <t>CILINDRO O DRUM 502 A DI-450</t>
  </si>
  <si>
    <t>SWITCH DE 8 GIGABYTE</t>
  </si>
  <si>
    <t>SWITCH DE 24 GIGABYTE</t>
  </si>
  <si>
    <t>FUENTES DE PODER PARA PC</t>
  </si>
  <si>
    <t>ACCES POINT</t>
  </si>
  <si>
    <t>MOUSE</t>
  </si>
  <si>
    <t>TECLADOS</t>
  </si>
  <si>
    <t>LECTOR DE MULTITARJETA USB</t>
  </si>
  <si>
    <t>CAJAS DE TACHUELAS PARA PIZARRÓN</t>
  </si>
  <si>
    <t>CINTA GRANDE DE AISLAR SCOTCH</t>
  </si>
  <si>
    <t>PLANCHA DE ELECTRO PANEL DE 4'X8'</t>
  </si>
  <si>
    <t>BROCHAS DE 4"</t>
  </si>
  <si>
    <t>RODILLO CON FELPA Y MINERAL</t>
  </si>
  <si>
    <t>TEFLÓN DE 3/4"</t>
  </si>
  <si>
    <t>SILLAS PARA SALA DE ESPERA, SEDE SAN CRISTÓBAL</t>
  </si>
  <si>
    <t>SILLAS SECRETARIALES, SEDE SAN CRISTÓBAL</t>
  </si>
  <si>
    <t>SILLAS EJECUTIVA, SEDE SAN CRISTÓBAL</t>
  </si>
  <si>
    <t>IMPRESORA MULTIFUNCIONAL DE COLORES, SEDE SAN CRISTÓBAL</t>
  </si>
  <si>
    <t>COMPUTADORAS DE ESCRITORIO, SEDE SAN CRISTÓBAL</t>
  </si>
  <si>
    <t>FOTOCOPIADORA, SEDE SAN CRISTÓBAL</t>
  </si>
  <si>
    <t>UPS PARA COMPUTADORAS DE ESCRITORIO, SEDE SAN CRISTÓBAL</t>
  </si>
  <si>
    <t>TRILITERAS PARA PERSONAL OPERATIVO, SEDE SAN CRISTÓBAL</t>
  </si>
  <si>
    <t>MESAS REDONDAS PARA COMEDOR, SEDE SAN CRISTÓBAL</t>
  </si>
  <si>
    <t>SILLAS PARA MESA REDONDA, SEDE SAN CRISTÓBAL</t>
  </si>
  <si>
    <t>CAMAS MATRIMONIALES PARA JEFES OPERATIVOS, SEDE SAN CRISTÓBAL</t>
  </si>
  <si>
    <t>EDUCACIÓN VIAL</t>
  </si>
  <si>
    <t>PERSONAS CAPACITADAS EN EL PROGRAMA DE EDUCACIÓN Y SEGURIDAD VIAL</t>
  </si>
  <si>
    <t>ELEMENTOS FORMADOS COMO BRIGADAS DE PROTECCIÓN Y SEGURIDAD VIAL EN CARRETERA</t>
  </si>
  <si>
    <t>SERVICIOS DE REGULACIÓN PARA BENEFICIO DE CONDUCTORES QUE TRANSITAN EN CARRETERAS</t>
  </si>
  <si>
    <t>MANO DE OBRA PARA REPARACIONES VARIAS DE VEHÍCULOS</t>
  </si>
  <si>
    <t>SEGURO PARA 58 VEHÍCULOS</t>
  </si>
  <si>
    <t>REPARACIONES POR PINCHAZOS EN LLANTAS DE VEHÍCULOS</t>
  </si>
  <si>
    <t>SOMBRERO, CHUMPA, PANTALÓN, CAMISAS CON LOGO, PORTA RADIO, PORTA BATÓN, CINTURÓN CON VELCRO, CINTURÓN AUTOAJUSTABLE</t>
  </si>
  <si>
    <t>LLANTAS VARIAS, VEHÍCULOS VARIOS</t>
  </si>
  <si>
    <t>ACEITE 20W50; ACEITE 15W40 EN TONEL</t>
  </si>
  <si>
    <t>CUPONES DE COMBUSTIBLE DE Q. 50</t>
  </si>
  <si>
    <t>CUPONES DE COMBUSTIBLE DE Q. 100</t>
  </si>
  <si>
    <t>CONOS PARA SEÑALIZACIÓN</t>
  </si>
  <si>
    <t>TRAFITONELES</t>
  </si>
  <si>
    <t>ACUMULADORES DE 13 Y 17 CELDAS PARA VEHÍCULOS</t>
  </si>
  <si>
    <t>REPUESTOS Y ACCESORIOS PARA REPARACIONES VEHÍCULOS Y EQUIPOS VARIOS</t>
  </si>
  <si>
    <t>VEHÍCULO TIPO PICKUP PARA PATRULLAJE, SEDE SAN CRISTÓBAL</t>
  </si>
  <si>
    <t>VEHÍCULO TIPO SEDÁN PARA PATRULLAJE, SEDE SAN CRISTÓBAL</t>
  </si>
  <si>
    <t>MOTOCICLETA DOBLE PROPÓSITO PARA SUPERVISIÓN EN CARRETERA</t>
  </si>
  <si>
    <t>EQUIPO DE LUCES PARA 15 VEHÍCULOS OPERATIVOS</t>
  </si>
  <si>
    <t>CENTRO DE OPERACIONES</t>
  </si>
  <si>
    <t>PERSONAS ATENDIDAS TELEFÓNICAMENTE POR MEDIO DEL SISTEMA DE 1520 (EMERGENCIA VIAL)</t>
  </si>
  <si>
    <t>CABLE COAXIAL DE 1/2 (BOBÍNA)</t>
  </si>
  <si>
    <t>TOTAL INSUMOS Y PRODUCTOS</t>
  </si>
  <si>
    <t>CONECTOR PARA CABLE COAXIAL DE 1/2</t>
  </si>
  <si>
    <t>SERVICIO DE EXTRACCION DE BASURA</t>
  </si>
  <si>
    <t>IMPRESIÓN, ENCUADERNACIÓN Y REPRODUCCIÓNES VARIAS</t>
  </si>
  <si>
    <t>SERVICIOS DE AROMATIZACION E HIGUIENE</t>
  </si>
  <si>
    <t>ARTICULOS DE CAUCHO VARIOS</t>
  </si>
  <si>
    <t>CARTUCHO COLOR CYAN HP 75 TONER</t>
  </si>
  <si>
    <t>TONER MODELOS CE322A AMARILLO</t>
  </si>
  <si>
    <t>CINTA PARA MÁQUNA ROTULADORA (UNIDAD)</t>
  </si>
  <si>
    <t xml:space="preserve">FOLEADORA AUTOMÁTICA 6 DÍGITOS (NUMERADORA) UNIDAD </t>
  </si>
  <si>
    <t>LIMPIAVIDRIO DE 24 ONZS (UNIDAD)</t>
  </si>
  <si>
    <t>FONDO PARA EL DESARROLLO DE LA TELEFONIA FONDETEL</t>
  </si>
  <si>
    <t>DIRECCIÓN GENERAL DE RADIODIFUSIÓN Y TELEVISIÓN NACIONAL</t>
  </si>
  <si>
    <t>DVD</t>
  </si>
  <si>
    <t>111</t>
  </si>
  <si>
    <t>113</t>
  </si>
  <si>
    <t>OFICINAS CENTRALES</t>
  </si>
  <si>
    <t xml:space="preserve">ENERGÍA ELÉCTRICA </t>
  </si>
  <si>
    <t xml:space="preserve">TELEFONÍA </t>
  </si>
  <si>
    <t>LAVANDERÍA</t>
  </si>
  <si>
    <t xml:space="preserve">LICENCIA MICROFOT OFFICE 2010 HOME AAND STUDENT </t>
  </si>
  <si>
    <t>LICENCIA SOUND FORGE 10</t>
  </si>
  <si>
    <t xml:space="preserve">LICENCIA ACÚSTICA CD LABEL MARKER </t>
  </si>
  <si>
    <t xml:space="preserve">LICENCIA NERO </t>
  </si>
  <si>
    <t xml:space="preserve">LICENCIA ANTIVIRUS </t>
  </si>
  <si>
    <t xml:space="preserve">LICENCIA AFTER EFECT </t>
  </si>
  <si>
    <t>LICENCIA ADOBE MASTER COLLECTION CS6</t>
  </si>
  <si>
    <t xml:space="preserve">LICENCIA VEGAS </t>
  </si>
  <si>
    <t>LICENCIA PRO TOOLS 10</t>
  </si>
  <si>
    <t>LICENCIA PLUGINS PARA AUDIO T-RACK</t>
  </si>
  <si>
    <t>LICENCIA WAVES (PLUGINS AUDIOS)</t>
  </si>
  <si>
    <t xml:space="preserve">LICENCIA WATCHWRND </t>
  </si>
  <si>
    <t xml:space="preserve">MANTENIMIENTO  Y  REPARACIÓN. DE MEDIOS DE OTRAS MAQ. Y EQUIPOS </t>
  </si>
  <si>
    <t xml:space="preserve">AGUA PURA SALVAVIDAS GARRAFÓN </t>
  </si>
  <si>
    <t xml:space="preserve">AZÚCAR LIBRA </t>
  </si>
  <si>
    <t xml:space="preserve">CHOCOLATE PARA HERVIR </t>
  </si>
  <si>
    <t>GASEOSAS</t>
  </si>
  <si>
    <t xml:space="preserve">GALLETAS </t>
  </si>
  <si>
    <t xml:space="preserve">JALEAS </t>
  </si>
  <si>
    <t>JUGOS</t>
  </si>
  <si>
    <t>REFRESCOS EN POLVO</t>
  </si>
  <si>
    <t>CAFÉ PARA HERVIR PAQUETE</t>
  </si>
  <si>
    <t xml:space="preserve">LIMPIADORES IRIS </t>
  </si>
  <si>
    <t>VASO DESECHABLE TÉRMICO</t>
  </si>
  <si>
    <t xml:space="preserve">SERVILLETAS DE PAPEL </t>
  </si>
  <si>
    <t xml:space="preserve">BLOCK ADHESIVO DE COLORES                              </t>
  </si>
  <si>
    <t xml:space="preserve">TOALLA DE PAPEL PARA MANOS  </t>
  </si>
  <si>
    <t xml:space="preserve">PAPEL HIGIÉNICO JUMBO </t>
  </si>
  <si>
    <t>BLOCK DE NOTAS 1.5X2 POSTICK</t>
  </si>
  <si>
    <t xml:space="preserve">LIBRETA DE TAQUIGRAFÍA CON ESPIRAL           </t>
  </si>
  <si>
    <t>RADIO NACIONAL GUATEMALA</t>
  </si>
  <si>
    <t>COMENTARISTAS DEPORTIVOS PARA EL PROGRAMA DEPORTES W, ( SERVICIOS TÉCNICOS)</t>
  </si>
  <si>
    <t>IMPRESIÓN DE MANTAS VINILICAS</t>
  </si>
  <si>
    <t xml:space="preserve">MANTENIMIENTO Y  REPARACIÓN. DE MEDIOS DE TRANSPORTE </t>
  </si>
  <si>
    <t>MANTENIMIENTO Y REPARACIÓN DE EQUIPO PARA COMUNICACIONES</t>
  </si>
  <si>
    <t>MANTENIMIENTO  Y  REPARACIÓN. DE EQUIPO DE COMPUTO</t>
  </si>
  <si>
    <t xml:space="preserve">MANTENIMIENTO Y REPARACIÓN DE EDIFICIOS </t>
  </si>
  <si>
    <t xml:space="preserve">MANTENIMIENTO  Y REPARACIÓN DE INTALACIONES </t>
  </si>
  <si>
    <t>BAQUETA PARA BATERIA JUEGO</t>
  </si>
  <si>
    <t>BAQUETA PARA MARIMBA JUEGO</t>
  </si>
  <si>
    <t>CHEQUES</t>
  </si>
  <si>
    <t>CHORROS</t>
  </si>
  <si>
    <t>TORNILLO EN VE 1/4</t>
  </si>
  <si>
    <t>TORNILLOS 5/16 X 4</t>
  </si>
  <si>
    <t>ALAMBRE DE AMARRE LIBRAS</t>
  </si>
  <si>
    <t>ABRAZADERA 1/2"</t>
  </si>
  <si>
    <t xml:space="preserve">BROCA PARA CONCRETO </t>
  </si>
  <si>
    <t>ROLDANAS DE 5/16</t>
  </si>
  <si>
    <t>ARMELLAS NO. 18</t>
  </si>
  <si>
    <t>TORNILLO 1 1/2</t>
  </si>
  <si>
    <t xml:space="preserve">BROCAS MADERA Y METAL </t>
  </si>
  <si>
    <t xml:space="preserve">MACHETES MEDIANOS </t>
  </si>
  <si>
    <t xml:space="preserve">LIMA BELLOTA </t>
  </si>
  <si>
    <t xml:space="preserve">TACHUELAS DE COLORES </t>
  </si>
  <si>
    <t>SET DE DESTORNILLADORES S.</t>
  </si>
  <si>
    <t xml:space="preserve">DESTORNILLADORES DE CASTIGADERA </t>
  </si>
  <si>
    <t xml:space="preserve">TENAZA AMARILLA </t>
  </si>
  <si>
    <t xml:space="preserve">DESTORNILLADORES PHILLIPS </t>
  </si>
  <si>
    <t>MARTILLO MEDIANO</t>
  </si>
  <si>
    <t>PONCHADORA RJ 45</t>
  </si>
  <si>
    <t xml:space="preserve">CANDADOS </t>
  </si>
  <si>
    <t>CHAPAS</t>
  </si>
  <si>
    <t>DISCOS MUSICALES</t>
  </si>
  <si>
    <t>CABLE PARA MICROFONO MTS.</t>
  </si>
  <si>
    <t>CABLE RCA MTS</t>
  </si>
  <si>
    <t xml:space="preserve">BATERIAS 9 VOLTIOS  </t>
  </si>
  <si>
    <t>BATERIAS DOBLE “A” RECARGABLES</t>
  </si>
  <si>
    <t>BATERIAS TRIPLE “A” RECARGABLES</t>
  </si>
  <si>
    <t>BATERIAS TRIPLE “A”</t>
  </si>
  <si>
    <t>BATERIAS DOBLE “A”</t>
  </si>
  <si>
    <t>BOMBILLAS DE 75 WATTS</t>
  </si>
  <si>
    <t>BOMBILLAS DE 100 WATTS</t>
  </si>
  <si>
    <t>BOMBILLA AHORRADORA 15W</t>
  </si>
  <si>
    <t>BOMBILLAS DE ESPIRAL 20 WATTS</t>
  </si>
  <si>
    <t>BOMBILLA AHORRADORA TIPO REFLECTOR</t>
  </si>
  <si>
    <t xml:space="preserve">CONECTORES N MACHO </t>
  </si>
  <si>
    <t>CABLE TIPO HELIAX 1/2"</t>
  </si>
  <si>
    <t>CABLE TIPO HELIAX 5/8</t>
  </si>
  <si>
    <t>CONECTOR PLUG 3.5</t>
  </si>
  <si>
    <t>ADAPTADOR PLUG 1/4</t>
  </si>
  <si>
    <t>FLIPON TIVEN 1P20A8901</t>
  </si>
  <si>
    <t xml:space="preserve">ALAMBRE THHN10 BLANCO </t>
  </si>
  <si>
    <t xml:space="preserve">TOMA OVAL P38 DOBLE P. </t>
  </si>
  <si>
    <t>CONECTOR P. J 45</t>
  </si>
  <si>
    <t>BATERIAS MAXELL P/C.</t>
  </si>
  <si>
    <t xml:space="preserve">SWITCH NEXAT DE 8 PUERTOS </t>
  </si>
  <si>
    <t xml:space="preserve">CONECTORES PL </t>
  </si>
  <si>
    <t>ADAPTADOR YACK 3.5</t>
  </si>
  <si>
    <t>PLUG ST 1/4</t>
  </si>
  <si>
    <t xml:space="preserve">PLUG CANON NEGRO </t>
  </si>
  <si>
    <t>MTS CABLE P/MIC 3C</t>
  </si>
  <si>
    <t>ADAP. JACK UHF A JACK N</t>
  </si>
  <si>
    <t xml:space="preserve">ADAP. PLUG NA </t>
  </si>
  <si>
    <t xml:space="preserve">ADAPTADOR JACK RCA </t>
  </si>
  <si>
    <t>PLUG ST 3.5MM C/CDA</t>
  </si>
  <si>
    <t xml:space="preserve">PLUG ST 1/4 METAL </t>
  </si>
  <si>
    <t xml:space="preserve">PLUG MN 1/4 HULE AZUL </t>
  </si>
  <si>
    <t>PLUG CANON  C/ANILLO</t>
  </si>
  <si>
    <t xml:space="preserve">JACK CANON C/ ANILLO </t>
  </si>
  <si>
    <t>ADAPTADORES HEMBRAS 1/2</t>
  </si>
  <si>
    <t xml:space="preserve">LAMPARA </t>
  </si>
  <si>
    <t xml:space="preserve">MOUSE </t>
  </si>
  <si>
    <t>TURBINAS PARA TRANSMISOR</t>
  </si>
  <si>
    <t>TUBOS EIMAC 3CX3000 A7</t>
  </si>
  <si>
    <t>CILINDROS PARA MOTOR</t>
  </si>
  <si>
    <t xml:space="preserve">CULATA PARA MOTOR </t>
  </si>
  <si>
    <t xml:space="preserve">CASCO PARA MOTO </t>
  </si>
  <si>
    <t xml:space="preserve">SWITCH 16 PUERTOS </t>
  </si>
  <si>
    <t xml:space="preserve">FUENTE DE PODER </t>
  </si>
  <si>
    <t xml:space="preserve">MULETAS </t>
  </si>
  <si>
    <t xml:space="preserve">AMORTIGUADORES TRASEROS </t>
  </si>
  <si>
    <t xml:space="preserve">CARGADOR PARA MOTOR </t>
  </si>
  <si>
    <t xml:space="preserve">PASTILLAS DE FRENOS </t>
  </si>
  <si>
    <t xml:space="preserve">FILTRO DE AIRE </t>
  </si>
  <si>
    <t xml:space="preserve">FILTRO DE COMBUSTIBLE </t>
  </si>
  <si>
    <t xml:space="preserve">FILTRO DE ACEITE </t>
  </si>
  <si>
    <t>ACCESORIOS PARA AUDIO AMBIENTAL</t>
  </si>
  <si>
    <t>JUEGO DE ALARMA</t>
  </si>
  <si>
    <t>MOTHER BOARD BOSTAR G41D3</t>
  </si>
  <si>
    <t>MEMORIA RAM DE 26 B</t>
  </si>
  <si>
    <t>MEMORIA USB DE 16GB</t>
  </si>
  <si>
    <t>DISCO DURO DE 320GB</t>
  </si>
  <si>
    <t xml:space="preserve">CINTA DE AISLAR </t>
  </si>
  <si>
    <t xml:space="preserve">RODILLOS PARA PINTAR </t>
  </si>
  <si>
    <t>BROCHAS 1"</t>
  </si>
  <si>
    <t>BROCHA DE 2"</t>
  </si>
  <si>
    <t>UPS   750VA</t>
  </si>
  <si>
    <t>MARCADOR PERMANENTE NEGRO</t>
  </si>
  <si>
    <t>MARCADOR PARA PIZARRÓN AZUL</t>
  </si>
  <si>
    <t xml:space="preserve">   MARCADOR PARA PIZARRA NEGRO</t>
  </si>
  <si>
    <t>BORRADORES DE GOMA</t>
  </si>
  <si>
    <t>CUCHILLAS</t>
  </si>
  <si>
    <t>PORTAMINAS 0.5</t>
  </si>
  <si>
    <t>MARCADOR RESALTADOR AMARILLO</t>
  </si>
  <si>
    <t>HOJAS FELT CARTA</t>
  </si>
  <si>
    <t>MARCADOR FLUORESCENTE VERDE</t>
  </si>
  <si>
    <t xml:space="preserve">FASTENER </t>
  </si>
  <si>
    <t>MARCADORES PARA PIZARRÓN ROJO</t>
  </si>
  <si>
    <t>ROTULADORES PARA CARPETAS</t>
  </si>
  <si>
    <t>TABLAS SHANNON</t>
  </si>
  <si>
    <t>PORTA BORRADORES</t>
  </si>
  <si>
    <t xml:space="preserve">       PERFORADOR DE METAL</t>
  </si>
  <si>
    <t>HOJAS LINO BLANCO PLIEGO</t>
  </si>
  <si>
    <t xml:space="preserve">CONTOMETROS </t>
  </si>
  <si>
    <t xml:space="preserve">REGLA PLÁSTICA </t>
  </si>
  <si>
    <t>MASKING TAPE 2”</t>
  </si>
  <si>
    <t>TAPE DE 12”X30</t>
  </si>
  <si>
    <t xml:space="preserve">CORRECTOR TIPO PLUMA </t>
  </si>
  <si>
    <t xml:space="preserve">ENGRAPADORA GRANDE </t>
  </si>
  <si>
    <t xml:space="preserve">MARCADOR P CDS AZUL </t>
  </si>
  <si>
    <t>PERFORADORA DE METAL GRANDE</t>
  </si>
  <si>
    <t xml:space="preserve">FOLIADORA DE 6 DIGITOS </t>
  </si>
  <si>
    <t xml:space="preserve">SACAGRASA </t>
  </si>
  <si>
    <t>CEPILLO TIPO ESCOBA</t>
  </si>
  <si>
    <t xml:space="preserve">CEPILLO DE MANO/PLANCHITA         </t>
  </si>
  <si>
    <t>PATZ NEGROS</t>
  </si>
  <si>
    <t>GEL ANTIBACTERIAL</t>
  </si>
  <si>
    <t>JABÓN EN SPRAY</t>
  </si>
  <si>
    <t>TOALLA PARA MANOS DE TELA</t>
  </si>
  <si>
    <t>BASE PARA TRAPEAR</t>
  </si>
  <si>
    <t>AJAX BOTE</t>
  </si>
  <si>
    <t xml:space="preserve">TOALLA PARA TRAPEAR </t>
  </si>
  <si>
    <t xml:space="preserve">AMBIENTAL  SPRAY </t>
  </si>
  <si>
    <t xml:space="preserve">MECHAS PARA TRAPEAR </t>
  </si>
  <si>
    <t>PASTILLAS DE PATO PURIFIC 60 GRS</t>
  </si>
  <si>
    <t xml:space="preserve"> LAVATRASTOS </t>
  </si>
  <si>
    <t xml:space="preserve">ESPONJA PARA LAVAR TRASTOS </t>
  </si>
  <si>
    <t xml:space="preserve">GUSANO PARA BAÑO </t>
  </si>
  <si>
    <t xml:space="preserve">PATZ BLANCOS 20 PULGADAS </t>
  </si>
  <si>
    <t xml:space="preserve">AEROSOL ANTIBACTRIAL </t>
  </si>
  <si>
    <t>VEHICULOS TIPO SEDAN</t>
  </si>
  <si>
    <t>EQUIPO TELEFONICO</t>
  </si>
  <si>
    <t xml:space="preserve">SERVIDOR PARA DINESAT </t>
  </si>
  <si>
    <t>SCANER HP G2410</t>
  </si>
  <si>
    <t xml:space="preserve">PIZARRAS </t>
  </si>
  <si>
    <t xml:space="preserve">PUPITRES </t>
  </si>
  <si>
    <t>SUMADORAS DE ESCRITORIO</t>
  </si>
  <si>
    <t>ESCRITORIOS</t>
  </si>
  <si>
    <t>ARCHIVADORES</t>
  </si>
  <si>
    <t>TELEVISOR SAMSUNG</t>
  </si>
  <si>
    <t xml:space="preserve">GRABADORAS DE REPORTEROS </t>
  </si>
  <si>
    <t xml:space="preserve">RADIOGRABADORAS </t>
  </si>
  <si>
    <t>COMPUTADORA DE ESCRITORIO</t>
  </si>
  <si>
    <t>TINTA HP-74</t>
  </si>
  <si>
    <t>TINTA HP-75</t>
  </si>
  <si>
    <t>TINTA EPSON T-48220</t>
  </si>
  <si>
    <t>TINTA EPSON T-48320</t>
  </si>
  <si>
    <t>TINTA EPSON T-48420</t>
  </si>
  <si>
    <t>TINTA EPSON T-48520</t>
  </si>
  <si>
    <t>TINTA EPSON T-48620</t>
  </si>
  <si>
    <t xml:space="preserve">TINTA HP. NO. 98 COLOR NEGRO </t>
  </si>
  <si>
    <t>TONER CANON NGP-15</t>
  </si>
  <si>
    <t xml:space="preserve">TONER SANSUNG 407 NEGRO </t>
  </si>
  <si>
    <t xml:space="preserve">CUBETA DE PINTURA BLANCO HUESO </t>
  </si>
  <si>
    <t xml:space="preserve">BOTE DE PINTURA NEGRA </t>
  </si>
  <si>
    <t xml:space="preserve">PASTA P/ENCUADERNAR T/CARTA </t>
  </si>
  <si>
    <t>ESPIRAL DE 7/8</t>
  </si>
  <si>
    <t xml:space="preserve">ESPIRAL 5/16 </t>
  </si>
  <si>
    <t>TENEDORES DESECHABLES PAQUETE</t>
  </si>
  <si>
    <t>PLATO # 8 DESECHABLE PAQUETE</t>
  </si>
  <si>
    <t xml:space="preserve">  PLATO # 9 DESECHABLE PAQUETE</t>
  </si>
  <si>
    <t>CUCHARA PLÁSTICA PAQUETE</t>
  </si>
  <si>
    <t>PLATOS DESECHABLES 6” PAQUETE</t>
  </si>
  <si>
    <t>BOLSA PARA BASURA 13 Y 15 CAJA</t>
  </si>
  <si>
    <t>BOLSA PARA BASURA 8 Y 10 CAJA</t>
  </si>
  <si>
    <t xml:space="preserve">BOTE PARA BASURA </t>
  </si>
  <si>
    <t xml:space="preserve">CONTRA LLAVE DE PISO </t>
  </si>
  <si>
    <t xml:space="preserve">ESTUCHE PARA  CDS FONDO NEGRO </t>
  </si>
  <si>
    <t xml:space="preserve">CONOS DE HULE NARANJA </t>
  </si>
  <si>
    <t>NYLON NEGRO  YARDAS</t>
  </si>
  <si>
    <t>BOLSA DE TONEL 30 G.</t>
  </si>
  <si>
    <t xml:space="preserve">LAZOS PLATICOS </t>
  </si>
  <si>
    <t xml:space="preserve">TARUGOS DE 1/4 VERDES </t>
  </si>
  <si>
    <t>TUBOS DE 1/2 DE PVC 75 M</t>
  </si>
  <si>
    <t>CODOS DE 1/4</t>
  </si>
  <si>
    <t>CLORO POPULINO</t>
  </si>
  <si>
    <t>LIMPIAVIDRIOS GALÓN</t>
  </si>
  <si>
    <t>CERA LIQUIDA GALÓN</t>
  </si>
  <si>
    <t xml:space="preserve">PLEGE LIMPIA MUEBLES </t>
  </si>
  <si>
    <t xml:space="preserve">LIMPIA CONTACTOS </t>
  </si>
  <si>
    <t>AIRE COMPRIMIDO</t>
  </si>
  <si>
    <t xml:space="preserve">ESPUMA LIMPIADORA </t>
  </si>
  <si>
    <t>VIDRIO PARA MARCO DE FOTO</t>
  </si>
  <si>
    <t>PISO CERAMICO MTS2.</t>
  </si>
  <si>
    <t>CEMENTO QUINTAL</t>
  </si>
  <si>
    <t xml:space="preserve">LEY DE CONTRATACIONES </t>
  </si>
  <si>
    <t xml:space="preserve">LEY DE CONTRALORIA </t>
  </si>
  <si>
    <t xml:space="preserve">LEY DEL PRESUPUESTO </t>
  </si>
  <si>
    <t xml:space="preserve">LEY DEL SERVICIO CIVIL </t>
  </si>
  <si>
    <t xml:space="preserve">LEY DE RAFIODIFUSION </t>
  </si>
  <si>
    <t xml:space="preserve">TALONARIO FORMA 200-A3 CAJAS FISCLAES </t>
  </si>
  <si>
    <t xml:space="preserve">TIMBRE FISCAL </t>
  </si>
  <si>
    <t xml:space="preserve">TIMBRES FORENSES </t>
  </si>
  <si>
    <t xml:space="preserve">TIMBRES NOTARIALES </t>
  </si>
  <si>
    <t>LLANTAS Y NEUMATICOS</t>
  </si>
  <si>
    <t xml:space="preserve"> GUANTES DE HULE </t>
  </si>
  <si>
    <t xml:space="preserve">GALON THINER </t>
  </si>
  <si>
    <t>LIQUIDO PARA FRENO</t>
  </si>
  <si>
    <t>AGUA DESMINERALIZADA</t>
  </si>
  <si>
    <t>PEGAMENTO 125ML</t>
  </si>
  <si>
    <t>ACEITE 90W90</t>
  </si>
  <si>
    <t>GRASA LB.</t>
  </si>
  <si>
    <t>ACEITE 15W40 LT.</t>
  </si>
  <si>
    <t>ACEITE 85W140 LT.</t>
  </si>
  <si>
    <t>CUPON DE GASOLINA Q.50.00</t>
  </si>
  <si>
    <t>CUPON DE GASOLINA Q.100.00</t>
  </si>
  <si>
    <t>DESINFECTANTES GL.</t>
  </si>
  <si>
    <t>SANTEMICINA</t>
  </si>
  <si>
    <t>TABCIN</t>
  </si>
  <si>
    <t>OSPAMOX</t>
  </si>
  <si>
    <t>KOLIT CAJA</t>
  </si>
  <si>
    <t>MEDICAMENTO MALESTAR ESTOMCAL (CAJA)</t>
  </si>
  <si>
    <t>DEXANEURO CAJA</t>
  </si>
  <si>
    <t>MEDICAMENTO DOLOR DE CABEZA (CAJA)</t>
  </si>
  <si>
    <t>ACETAMINOFEN</t>
  </si>
  <si>
    <t>IBUPROFENO</t>
  </si>
  <si>
    <t>LECHE DE MAGNESIA</t>
  </si>
  <si>
    <t>AGUA OXIGENADA</t>
  </si>
  <si>
    <t>MERCURIO CROMO</t>
  </si>
  <si>
    <t>CODERPINA</t>
  </si>
  <si>
    <t xml:space="preserve">MEDICAMENTO PARA ALIVIAR EL DOLOR E INFLAMACIÓN </t>
  </si>
  <si>
    <t>ALKA SELTZER</t>
  </si>
  <si>
    <t>ASPIRINA ADULTO</t>
  </si>
  <si>
    <t>YODOCLORINA</t>
  </si>
  <si>
    <t>SERTAL CAJA</t>
  </si>
  <si>
    <t>DICLOLEV</t>
  </si>
  <si>
    <t>COMERCIALES REGISTRADOS DE PERSONAS JURÍDICAS E INDIVIDUALES</t>
  </si>
  <si>
    <t xml:space="preserve">ARCHIVADOR TAMAÑO OFICIO                          </t>
  </si>
  <si>
    <t xml:space="preserve">ARCHIVADOR TAMAÑO CARTA                          </t>
  </si>
  <si>
    <t>CUADERNO UNIVERSITARIO</t>
  </si>
  <si>
    <t xml:space="preserve">HOJAS BOND TAMAÑO OFICIO  RESMA                   </t>
  </si>
  <si>
    <t>HOJAS BOND TAMAÑO CARTA RESMA</t>
  </si>
  <si>
    <t xml:space="preserve">BOLSA MANILA EXTRA OFICIO                       </t>
  </si>
  <si>
    <t xml:space="preserve">FOLDER MANILA TAMAÑO OFICIO                      </t>
  </si>
  <si>
    <t xml:space="preserve">SOBRE MANILA ½ CARTA                                </t>
  </si>
  <si>
    <t>BOLSA MANILA CARTA</t>
  </si>
  <si>
    <t xml:space="preserve">BOLSA MANILA T/OFICIO </t>
  </si>
  <si>
    <t>HOJAS MEMBRETADAS</t>
  </si>
  <si>
    <t>SPOT GUBERNAMENTALES OTORGADOS A ENTIDADES PÚBLICAS</t>
  </si>
  <si>
    <t>LOCUTORES REGISTRADOS EN RADIO Y/O TELEVISIÓN</t>
  </si>
  <si>
    <t>COPY BOOK</t>
  </si>
  <si>
    <t>LIBRO DE ACTAS 200 FOLIOS</t>
  </si>
  <si>
    <t xml:space="preserve">LIBRO DE ACTAS 400 FOLIOS </t>
  </si>
  <si>
    <t>TONER PARA IMPRESORA 92A</t>
  </si>
  <si>
    <t xml:space="preserve">TONER 15X </t>
  </si>
  <si>
    <t>TINTA HP T-48520 CYAN</t>
  </si>
  <si>
    <t>TINTA T-48420</t>
  </si>
  <si>
    <t xml:space="preserve">TINTA HP T-48320 </t>
  </si>
  <si>
    <t xml:space="preserve">TINTA HP T-48220 </t>
  </si>
  <si>
    <t xml:space="preserve">TINTA EPSON T-48120 </t>
  </si>
  <si>
    <t>TINTA PARA IMPRESORA #95 NEGRA</t>
  </si>
  <si>
    <t>TONER 36A</t>
  </si>
  <si>
    <t xml:space="preserve">TINTA PAR IMPRESORA    HP92 </t>
  </si>
  <si>
    <t>TINTA PARA IMPRESORA        93</t>
  </si>
  <si>
    <t xml:space="preserve">TONER PARA IMPRESORA    2613A </t>
  </si>
  <si>
    <t>TINTA HP 21 NEGRA</t>
  </si>
  <si>
    <t xml:space="preserve">TIJERAS DE 7” MANGO PLÁSTICO </t>
  </si>
  <si>
    <t xml:space="preserve">BOLÍGRAFO PUNTO FINO NEGRO </t>
  </si>
  <si>
    <t>GOMA PRIT</t>
  </si>
  <si>
    <t xml:space="preserve">TAPE SELLADOR 2” </t>
  </si>
  <si>
    <t xml:space="preserve">BOLÍGRAFO BIC AZUL                                    </t>
  </si>
  <si>
    <t xml:space="preserve">LÁPIZ  MONGO/BIC                                     </t>
  </si>
  <si>
    <t xml:space="preserve">BANDERITAS DE COLORES                                 </t>
  </si>
  <si>
    <t xml:space="preserve">TAPE DE 1”X 30   </t>
  </si>
  <si>
    <t xml:space="preserve">CUADERNO DE 100 HOJAS                                </t>
  </si>
  <si>
    <t xml:space="preserve">GOMA LIQUIDA 8 ONZAS                                   </t>
  </si>
  <si>
    <t xml:space="preserve">CAJA DE GRAPAS ESTÁNDAR                             </t>
  </si>
  <si>
    <t xml:space="preserve">MASKING TAPE 1”                                            </t>
  </si>
  <si>
    <t xml:space="preserve">MINAS 0.5                                                     </t>
  </si>
  <si>
    <t xml:space="preserve">MARCADOR PARA CDS COLOR NEGRO                      </t>
  </si>
  <si>
    <t xml:space="preserve">MARCADOR RESALTADOR ROSADO                        </t>
  </si>
  <si>
    <t xml:space="preserve">SACAPUNTAS  DE METAL                                    </t>
  </si>
  <si>
    <t xml:space="preserve">MARCADOR FLUORESCENTE CELESTE                       </t>
  </si>
  <si>
    <t xml:space="preserve">BASE PARA TAPE </t>
  </si>
  <si>
    <t>LAPICERO ROJO</t>
  </si>
  <si>
    <t>TÉCNICOS CON REGISTRO EN RADIO Y/O TELEVISIÓN</t>
  </si>
  <si>
    <t>TINTA PARA IMPRESORA HP #22 COLOR</t>
  </si>
  <si>
    <t>TINTA HP NO. 56 NEGRA</t>
  </si>
  <si>
    <t>TINTA PARA IMPRESORA # 57</t>
  </si>
  <si>
    <t>TONER PARA IMPRESORA 53A</t>
  </si>
  <si>
    <t>TONER SAMSUNG CLT--C407Y</t>
  </si>
  <si>
    <t>TONER SAMSUNG CLT--C407C</t>
  </si>
  <si>
    <t>TONER SAMSUNG CLT--C407M</t>
  </si>
  <si>
    <t>TONER SAMSUNG CLT--C407BK</t>
  </si>
  <si>
    <t>TONER SAMSUNG MLT-D101S</t>
  </si>
  <si>
    <t xml:space="preserve">TINTA PARA IMPRESORA HP NO.98 COLOR </t>
  </si>
  <si>
    <t>PROGRAMAS RADIALES DIFUNDIDOS</t>
  </si>
  <si>
    <t xml:space="preserve"> CD IMPRIMIBLE</t>
  </si>
  <si>
    <t xml:space="preserve">REPRODUCTOR WALKMAN </t>
  </si>
  <si>
    <t xml:space="preserve">VIDEO CAMARA </t>
  </si>
  <si>
    <t>MULTIMETRO DIGITAL</t>
  </si>
  <si>
    <t>VEHICULO TIPO AGRICOLA</t>
  </si>
  <si>
    <t>BOCINAS</t>
  </si>
  <si>
    <t>PROGRAMAS A CONTROL REMOTO DIFUNDIDOS</t>
  </si>
  <si>
    <t>MICROFONO ALAMBRICOS</t>
  </si>
  <si>
    <t xml:space="preserve">AMPLIFICADOR </t>
  </si>
  <si>
    <t>TRANSMISOR FM TRIALCOM</t>
  </si>
  <si>
    <t xml:space="preserve">CONSOLA </t>
  </si>
  <si>
    <t xml:space="preserve">TRANSMISOR   </t>
  </si>
  <si>
    <t>UPS DE 20 KWA</t>
  </si>
  <si>
    <t xml:space="preserve">UPS APC </t>
  </si>
  <si>
    <t xml:space="preserve">IMPRESORA SAMSUNG </t>
  </si>
  <si>
    <t xml:space="preserve">AIRES ACONDICIONADOS </t>
  </si>
  <si>
    <t>RADIO NACIONAL DE PETEN</t>
  </si>
  <si>
    <t xml:space="preserve">MANTENIMIENTO  Y  REPARACIÓN. DE INSTALACIONES </t>
  </si>
  <si>
    <t>PISO CERÁMICO MTS2.</t>
  </si>
  <si>
    <t xml:space="preserve">MANTENIMIENTO Y REPARACIÓN. DE EDIFICIOS </t>
  </si>
  <si>
    <t>RADIO NACIONAL DE QUETZALTENANGO</t>
  </si>
  <si>
    <t xml:space="preserve">MANTENIMIENTO Y REPARACIÓN DE INSTALACIONES </t>
  </si>
  <si>
    <t>RADIO NACIONAL DE SAN MARCOS</t>
  </si>
  <si>
    <t xml:space="preserve">MANTENIMIENTO Y REPARACIÓN  DE INSTALACIONES </t>
  </si>
  <si>
    <t>RADIO NACIONAL DE TOTONICAPAN</t>
  </si>
  <si>
    <t xml:space="preserve">MANTENIMIENTO  Y  REPARACIÓN  DE INSTALACIONES </t>
  </si>
  <si>
    <t>FONDO PARA LA VIVIENDA -FOPAVI-</t>
  </si>
  <si>
    <t>-</t>
  </si>
  <si>
    <t xml:space="preserve"> 112</t>
  </si>
  <si>
    <t xml:space="preserve"> 151</t>
  </si>
  <si>
    <t xml:space="preserve"> 153</t>
  </si>
  <si>
    <t>variable</t>
  </si>
  <si>
    <t xml:space="preserve"> ---</t>
  </si>
  <si>
    <t xml:space="preserve"> 114</t>
  </si>
  <si>
    <t>O61</t>
  </si>
  <si>
    <t xml:space="preserve"> 121</t>
  </si>
  <si>
    <t xml:space="preserve"> 181</t>
  </si>
  <si>
    <t xml:space="preserve"> 142</t>
  </si>
  <si>
    <t xml:space="preserve"> 194</t>
  </si>
  <si>
    <t xml:space="preserve"> 122</t>
  </si>
  <si>
    <t xml:space="preserve"> 195</t>
  </si>
  <si>
    <t xml:space="preserve"> 413</t>
  </si>
  <si>
    <t xml:space="preserve"> 168</t>
  </si>
  <si>
    <t xml:space="preserve"> 162</t>
  </si>
  <si>
    <t xml:space="preserve"> 165</t>
  </si>
  <si>
    <t xml:space="preserve"> 169</t>
  </si>
  <si>
    <t xml:space="preserve"> 171</t>
  </si>
  <si>
    <t xml:space="preserve"> 166</t>
  </si>
  <si>
    <t xml:space="preserve"> 174</t>
  </si>
  <si>
    <t xml:space="preserve"> 189</t>
  </si>
  <si>
    <t xml:space="preserve"> 199</t>
  </si>
  <si>
    <t xml:space="preserve"> 191</t>
  </si>
  <si>
    <t xml:space="preserve"> 196</t>
  </si>
  <si>
    <t xml:space="preserve"> 188</t>
  </si>
  <si>
    <t xml:space="preserve"> 197</t>
  </si>
  <si>
    <t xml:space="preserve"> 183</t>
  </si>
  <si>
    <t xml:space="preserve"> 113</t>
  </si>
  <si>
    <t xml:space="preserve"> 141</t>
  </si>
  <si>
    <t xml:space="preserve"> 415</t>
  </si>
  <si>
    <t xml:space="preserve"> *El costo unitario de cada subproducto, es variable, este se establece según la aprobación de subsidio descrita en Actas de Junta Directiva del FOGUAVI o FOPAVI.</t>
  </si>
  <si>
    <t>SERVICIO ADMINISTRATIVOS</t>
  </si>
  <si>
    <t>APORTE</t>
  </si>
  <si>
    <t xml:space="preserve">AGUA POTABLE </t>
  </si>
  <si>
    <t>AGUA PURA (GARRAFON)</t>
  </si>
  <si>
    <t>ARCHIVADOR DE METAL DE 3 GAVETAS</t>
  </si>
  <si>
    <t>ARCHIVADORES TAMAÑO CARTA (LEITZ)</t>
  </si>
  <si>
    <t>ARCHIVADORES TAMAÑO OFICIO (LEITZ)</t>
  </si>
  <si>
    <t>ARRENDÓ. DE EDIFICIOS Y LOCALES</t>
  </si>
  <si>
    <t>ARRENDÓ. DE MÁQUINAS Y EQUIPOS DE OFICINA</t>
  </si>
  <si>
    <t>AUDITORIAS AL FIDEICOMISO DE VIVIENDA</t>
  </si>
  <si>
    <t>AZÚCAR (PAQUETES DE 5LBS.)</t>
  </si>
  <si>
    <t>BANDERITAS ADHESIVAS</t>
  </si>
  <si>
    <t xml:space="preserve">BATERÍAS 9 VOLTIOS </t>
  </si>
  <si>
    <t>BATERÍAS AA</t>
  </si>
  <si>
    <t xml:space="preserve">BATERÍAS AAA </t>
  </si>
  <si>
    <t xml:space="preserve">BLOCK CON LÍNEAS CARTA </t>
  </si>
  <si>
    <t xml:space="preserve">BLOCK CON LÍNEAS MEDIA CARTA </t>
  </si>
  <si>
    <t xml:space="preserve">BLOCK CON LÍNEAS OFICIO </t>
  </si>
  <si>
    <t>BLOCK DE NOTAS AUTOADHESIVAS</t>
  </si>
  <si>
    <t>BOLSAS DE BASURA (ROLLO)</t>
  </si>
  <si>
    <t>BOLSAS PARA PAPELERO (ROLLO)</t>
  </si>
  <si>
    <t>BOLSAS PEQUEÑAS P/BASURA</t>
  </si>
  <si>
    <t>BOMBILLO AHORRATIVO</t>
  </si>
  <si>
    <t>BORRADOR PARA PIZARRÓN.</t>
  </si>
  <si>
    <t>BOTE DE AIRE COMPRIMIDO.</t>
  </si>
  <si>
    <t>BOTE DE ESPUMA LIMPIADORA.</t>
  </si>
  <si>
    <t>BOTE DE LIMPIA CONTACTOS.</t>
  </si>
  <si>
    <t>BOTES DE AJAX</t>
  </si>
  <si>
    <t>CAFÉ INSTANTÁNEO  (FRASCO DE 750 GRS.)</t>
  </si>
  <si>
    <t>CAFÉ PARA HERVIR (LIBRA)</t>
  </si>
  <si>
    <t>CAFETERA DE 30 TAZAS</t>
  </si>
  <si>
    <t>CAFETERAS DE 100 TAZAS</t>
  </si>
  <si>
    <t>CAJAS DE CARTON PARA ARCHIVO GENERAL</t>
  </si>
  <si>
    <t>CAJAS PLÁSTICAS PARA ARCHIVAR DOCUMENTOS</t>
  </si>
  <si>
    <t xml:space="preserve">CALCULADORAS </t>
  </si>
  <si>
    <t>CEPILLOS</t>
  </si>
  <si>
    <t>CERA PARA PISO (GALON)</t>
  </si>
  <si>
    <t>CINTA ADHESIVA (MASKINGTAPE) 1"</t>
  </si>
  <si>
    <t>CINTA ADHESIVA (MASKINGTAPE) 2"</t>
  </si>
  <si>
    <t>CINTA ADHESIVA INVISIBLE                                                                                                                               100</t>
  </si>
  <si>
    <t xml:space="preserve">CINTA INVISIBLE SELLADOR DE CAJAS  </t>
  </si>
  <si>
    <t>CINTAS PARA IMPRESORA</t>
  </si>
  <si>
    <t>CLIPS GIGANTES CAJA DE 100 UNIDADES</t>
  </si>
  <si>
    <t>CLIPS GRANDES CAJA DE 100 UNIDADES</t>
  </si>
  <si>
    <t>CLIPS PEQUEÑOS CAJA DE 100 UNIDADES</t>
  </si>
  <si>
    <t xml:space="preserve">CLORO (GALÓN) </t>
  </si>
  <si>
    <t>COMPRA DE TUERCAS, TORNILLOS, ETC.</t>
  </si>
  <si>
    <t>COMPUTADORAS PORTÁTILES</t>
  </si>
  <si>
    <t>CORRECTOR LÍQUIDO (FRACO)</t>
  </si>
  <si>
    <t xml:space="preserve">CORRECTOR LIQUIDO (LAPICERO) </t>
  </si>
  <si>
    <t>CORRECTOR MÁGICO</t>
  </si>
  <si>
    <t>CRISTALERIA (VASOS, PICHELES, ETC.)</t>
  </si>
  <si>
    <t xml:space="preserve">CUADERNOS  ESPIRAL  CON LÍNEAS  </t>
  </si>
  <si>
    <t xml:space="preserve">CUADERNOS EMPASTADOS CON LÍNEAS </t>
  </si>
  <si>
    <t>CUCHARAS PARA CAFÉ</t>
  </si>
  <si>
    <t>CUENTA FACIL</t>
  </si>
  <si>
    <t>CUPONES CANJEABLES POR COMBUSTIBLES</t>
  </si>
  <si>
    <t xml:space="preserve">DESINFECTANTE (GALÓN) </t>
  </si>
  <si>
    <t xml:space="preserve">DESODORANTES AMBIENTA EN SPRAY </t>
  </si>
  <si>
    <t>DIETAS</t>
  </si>
  <si>
    <t>DISCO DURO INTERNO 2TB.</t>
  </si>
  <si>
    <t>DISCOS DUROS EXTERNO  4 TB.</t>
  </si>
  <si>
    <t>DISCOS DUROS INTERNO  1 TB.</t>
  </si>
  <si>
    <t>DISPENSADOR DE TAPE PARA EMPAQUE</t>
  </si>
  <si>
    <t>DISPENSADORES DE TAPE</t>
  </si>
  <si>
    <t xml:space="preserve">ESCALERAS DE ALUMINIO DOBLE  BLANDA CUATRO PIES- </t>
  </si>
  <si>
    <t xml:space="preserve">ESCALERAS DE ALUMINIO DOBLE BANDA OCHO PIES- </t>
  </si>
  <si>
    <t>ESCANER</t>
  </si>
  <si>
    <t>ESPECIES TIMBRADAS Y VALORES</t>
  </si>
  <si>
    <t>ESPONJAS VERDES</t>
  </si>
  <si>
    <t>ESPUMAS PARA LIMPIAR TAPICERÍA</t>
  </si>
  <si>
    <t>ESTUDIOS, INVEST. Y PROYECTOS DE FACTIBILIDAD</t>
  </si>
  <si>
    <t>EXTENSIÓN DE 10 METROS</t>
  </si>
  <si>
    <t>FASTENERS CAJA DE 50 SETS</t>
  </si>
  <si>
    <t>FLETES</t>
  </si>
  <si>
    <t>FOLDER COLGANTE</t>
  </si>
  <si>
    <t>FOLIADORA</t>
  </si>
  <si>
    <t>FOTOCOPIADORA INDUSTRIAL</t>
  </si>
  <si>
    <t>FUENTES DE PODER</t>
  </si>
  <si>
    <t xml:space="preserve">GOMA LIQUIDA 8 ONZAS </t>
  </si>
  <si>
    <t>GRAPAS STANDARD (CAJA)</t>
  </si>
  <si>
    <t xml:space="preserve">GUANTES DE HULE </t>
  </si>
  <si>
    <t>GUSANOS PARA LAVAR BAÑOS</t>
  </si>
  <si>
    <t>IMPRESORA BLANCO/NEGRO - COLOR</t>
  </si>
  <si>
    <t>IMPRESORA LASER</t>
  </si>
  <si>
    <t>INDEMNIZACIONES</t>
  </si>
  <si>
    <t>INSECTICIDA EN SPRAY</t>
  </si>
  <si>
    <t xml:space="preserve">JABÓN BOLA </t>
  </si>
  <si>
    <t>JABON LAVA PLATOS</t>
  </si>
  <si>
    <t>JABÓN LÍQUIDO PARA MANOS (GALÓN)</t>
  </si>
  <si>
    <t>JUEGO DE CARTUCHOS DE TINTA PARA IMPRESORA CANON IP4910. (5 UNIDADES CADA JUEGO)</t>
  </si>
  <si>
    <t>JUEGO DE HERRAMIENTAS COMPLETO PARA MANTENIMIENTO Y REPARACIÓN DE EQUIPO DE CÓMPUTO.</t>
  </si>
  <si>
    <t>JUEGO DE MARCADORES PARA PIZARRÓN.</t>
  </si>
  <si>
    <t>JUEGO DE TÓNER PARA IMPRESORA  HP COLOR LASERJET CP1515N. (4 UNIDADES CADA JUEGO)</t>
  </si>
  <si>
    <t>JUEGOS DE HERRAMIENTAS</t>
  </si>
  <si>
    <t>LAPICEROS AZUL (CAJA 12 UNIDADES)</t>
  </si>
  <si>
    <t>LAPICEROS GEL AZUL  0.7</t>
  </si>
  <si>
    <t>LAPICEROS GEL NEGRO 0.7</t>
  </si>
  <si>
    <t>LAPICEROS NEGROS (CAJA 12 UNIDADES)</t>
  </si>
  <si>
    <t>LAPICEROS ROJOS (CAJA 12 UNIDADES)</t>
  </si>
  <si>
    <t>LAPICES CAJA 12 UNIDADES</t>
  </si>
  <si>
    <t xml:space="preserve">LAVATRASTOS AXIÓN </t>
  </si>
  <si>
    <t>LIBRO PARA ACTAS DE 100 HOJAS</t>
  </si>
  <si>
    <t>LIBRO PARA ACTAS DE 200 HOJAS</t>
  </si>
  <si>
    <t xml:space="preserve">LIMPIA MUEBLE PLEDGE </t>
  </si>
  <si>
    <t>LIMPIA MUEBLES PLEDGE</t>
  </si>
  <si>
    <t xml:space="preserve">LIMPIADOR DE TOALLA </t>
  </si>
  <si>
    <t>LIMPIADOR EN POLVO</t>
  </si>
  <si>
    <t xml:space="preserve">LIMPIADORES DE TELA </t>
  </si>
  <si>
    <t>LOZA (TAZAS, PLATOS, ETC.)</t>
  </si>
  <si>
    <t xml:space="preserve">LUBRICANTES PARA VEHÍCULOS </t>
  </si>
  <si>
    <t>MADERA  TABLAS/PARALES</t>
  </si>
  <si>
    <t>MANT. Y REP. DE  EQUIPO DE OFICINA</t>
  </si>
  <si>
    <t>MANT. Y REP. DE  MEDIOS DE TRANSPORTE</t>
  </si>
  <si>
    <t>MANT. Y REP. DE  OTRAS MAQUINARIAS Y EQUIPOS</t>
  </si>
  <si>
    <t>MANT. Y REP. DE EQUIPO  PARA  COMUNICACIONES</t>
  </si>
  <si>
    <t xml:space="preserve">MARCADOR P/PIZARRÓN AZUL </t>
  </si>
  <si>
    <t>MARCADOR P/PIZARRÓN NEGRO</t>
  </si>
  <si>
    <t xml:space="preserve">MARCADOR P/PIZARRÓN ROJO </t>
  </si>
  <si>
    <t>MARCADORES FLUORECENTES</t>
  </si>
  <si>
    <t>MEDICINAS PARA EL BOTIQUÍN DE EMERGENCIAS</t>
  </si>
  <si>
    <t>MEMORIA USB DE 64GB.</t>
  </si>
  <si>
    <t>MEMORIA USB DE 8GB.</t>
  </si>
  <si>
    <t>MEMORIAS USB DE 4 MG.</t>
  </si>
  <si>
    <t>MINAS DE 5MM (CAJA DE 12 TIRAS DE MINAS)</t>
  </si>
  <si>
    <t>MONITOR LED 18.5"</t>
  </si>
  <si>
    <t>MOUSE ÓPTICO USB.</t>
  </si>
  <si>
    <t>OTROS MATERIALES Y SUMINISTROS</t>
  </si>
  <si>
    <t>OTROS PRODUCTOS METÁLICOS</t>
  </si>
  <si>
    <t>PALAS</t>
  </si>
  <si>
    <t xml:space="preserve">PAPEL BOND CARTA 80 GRS. </t>
  </si>
  <si>
    <t xml:space="preserve">PAPEL BOND OFICIO 80 GRS.   </t>
  </si>
  <si>
    <t>PAPEL HIGIÉNICO PARA DISPENSADOR (ROLLO)</t>
  </si>
  <si>
    <t>PAPEL MEMBRETADO  T/OFICIO</t>
  </si>
  <si>
    <t>PAPEL MEMBRETADO T/CARTA</t>
  </si>
  <si>
    <t>PAPEL PARA FAX (CAJAS)</t>
  </si>
  <si>
    <t>PAPEL PASANTE</t>
  </si>
  <si>
    <t>PAPEL TOALLAS DE MANOS</t>
  </si>
  <si>
    <t>PAPEL TOALLAS P/MANOS (ROLLO)</t>
  </si>
  <si>
    <t>PAQUETE DE TOALLAS DE MANO TRIFOLIAR GRUESO P/MANTENIMIENTO  DE EQUIPOS.</t>
  </si>
  <si>
    <t xml:space="preserve">PAQUETES DE SERVILLETAS DE PAPEL </t>
  </si>
  <si>
    <t xml:space="preserve">PASTILLAS AMBIENTALES </t>
  </si>
  <si>
    <t>PASTILLAS DESODORANTE AMBIENTAL</t>
  </si>
  <si>
    <t xml:space="preserve">PERFORADORES CONVENCIONALES DE 2 AGUJEROS </t>
  </si>
  <si>
    <t>PITA PLASTICA (ROLLOS DE 10 LB)</t>
  </si>
  <si>
    <t>PIZARRONES</t>
  </si>
  <si>
    <t>PLOTTERS</t>
  </si>
  <si>
    <t>PORTAMINAS  0.7</t>
  </si>
  <si>
    <t>POST-IT GRANDE</t>
  </si>
  <si>
    <t>POST-IT MEDIANO</t>
  </si>
  <si>
    <t xml:space="preserve">POST-IT PEQUEÑO </t>
  </si>
  <si>
    <t>RADIOS PORTÁTILES</t>
  </si>
  <si>
    <t xml:space="preserve">REGLA DE 30 CMS </t>
  </si>
  <si>
    <t xml:space="preserve">REGLETAS </t>
  </si>
  <si>
    <t>REPUESTOS DE BALASTOS PARA LAS LÁMPARAS DEL ÁREA</t>
  </si>
  <si>
    <t>REPUESTOS DE LÁMPÁRAS LED DEL ÁREA</t>
  </si>
  <si>
    <t>REPUESTOS PARA CUCHILLAS</t>
  </si>
  <si>
    <t xml:space="preserve">RESALTADORES V/COLORES </t>
  </si>
  <si>
    <t xml:space="preserve">ROLLO DE CAÑAMO </t>
  </si>
  <si>
    <t>ROLL-ON DE TINTA PARA ALMOHADILLA NEGRA</t>
  </si>
  <si>
    <t>SACABOCADOS     IGUAL A PERFORADORES</t>
  </si>
  <si>
    <t xml:space="preserve">SACAPUNTAS </t>
  </si>
  <si>
    <t xml:space="preserve">SEPARADORES CARTA (JUEGO)                                     </t>
  </si>
  <si>
    <t>SERVICIO DE PROGRAMACIÓN DE SISTEMAS INFORMÁTICOS</t>
  </si>
  <si>
    <t>SERVICIOS DE ING., ARQ. Y SUPERVISIÓN DE OBRAS</t>
  </si>
  <si>
    <t>SERVIDORES PARA MANEJO DE SITIO WEB, SISTEMA DE</t>
  </si>
  <si>
    <t>PROYECTOS, CONTROL DE ACCESO A RED Y CORREO ELECTRÓNICO.</t>
  </si>
  <si>
    <t>SILLAS PLASTICAS PARA EL ÁREA DE ESPERA EN ATENCIÓN AL BENEFICIARIO</t>
  </si>
  <si>
    <t>SOBRE DE PAPEL PARA CD/DVD.</t>
  </si>
  <si>
    <t xml:space="preserve">SOBRES MANILA EXTRA OFICIO </t>
  </si>
  <si>
    <t xml:space="preserve">SUJETAPAPELES GRANDES </t>
  </si>
  <si>
    <t>SUJETAPAPELES MEDIANOS</t>
  </si>
  <si>
    <t>SUJETAPAPELES PEQUEÑOS</t>
  </si>
  <si>
    <t>SUMADORAS</t>
  </si>
  <si>
    <t>SUSCRIPCIÓN ANUAL DE PERIÓDICOS</t>
  </si>
  <si>
    <t>SWITCH ETHERNET 10/100/1000 PARA SCANNER FOTOCOPIADORA</t>
  </si>
  <si>
    <t>TAPE 500 X 500</t>
  </si>
  <si>
    <t>TAPE MÁGICO TRANSPARENTE (ROLLOS)</t>
  </si>
  <si>
    <t>TAPE SELLADOR 2"</t>
  </si>
  <si>
    <t>TARJETA DE RED PCI 10/100/1000.</t>
  </si>
  <si>
    <t>TARROS DE LAVA TRASTOS</t>
  </si>
  <si>
    <t>TAZAS</t>
  </si>
  <si>
    <t>TÉ DE MANZANILLA CAJA DE 20 U.</t>
  </si>
  <si>
    <t>TÉ DE NATURAL CAJA DE 20 U.</t>
  </si>
  <si>
    <t>TÉ DE ROSA  DE JAMAICA CAJA DE 20 U.</t>
  </si>
  <si>
    <t>TECLADO USB.</t>
  </si>
  <si>
    <t xml:space="preserve">TELÉFONO ANÁLOGO.     </t>
  </si>
  <si>
    <t xml:space="preserve">TINTA CANON CKI126BK CLI CYAN </t>
  </si>
  <si>
    <t>TINTA CANON CKI126BK NEGRO</t>
  </si>
  <si>
    <t>TINTA CANON CLI CKI126BK MAGENTA</t>
  </si>
  <si>
    <t>TINTA CANON CLI CKI126BK YELLOW</t>
  </si>
  <si>
    <t>TINTA CANON PGI125PGBK NEGRO</t>
  </si>
  <si>
    <t>TINTA HP 15</t>
  </si>
  <si>
    <t>TINTA HP 21</t>
  </si>
  <si>
    <t>TINTA HP 22</t>
  </si>
  <si>
    <t>TINTA HP 78</t>
  </si>
  <si>
    <t>TINTAS PARA FOLIADOR</t>
  </si>
  <si>
    <t>TINTAS PARA SELLOS</t>
  </si>
  <si>
    <t xml:space="preserve">TOALLAS PARA TRAPEADOR </t>
  </si>
  <si>
    <t>TÓNER 085A</t>
  </si>
  <si>
    <t>TÓNER 35A</t>
  </si>
  <si>
    <t>TÓNER 49A</t>
  </si>
  <si>
    <t>TÓNER HP 05A</t>
  </si>
  <si>
    <t>TÓNER HP 53X</t>
  </si>
  <si>
    <t xml:space="preserve">TÓNER HP 78A </t>
  </si>
  <si>
    <t>TÓNER HP CB540A NEGRO</t>
  </si>
  <si>
    <t>TÓNER HP CB541A CYAN</t>
  </si>
  <si>
    <t>TÓNER HP CB542A YELLOW</t>
  </si>
  <si>
    <t>TÓNER HP CB543A MAGENTA</t>
  </si>
  <si>
    <t>TÓNER PARA FOTOCOPIADORA</t>
  </si>
  <si>
    <t>TORRE DE 100 CD’S IMPRIMIBLES.</t>
  </si>
  <si>
    <t>TORRE DE 100 DVD’S IMPRIMIBLES.</t>
  </si>
  <si>
    <t>TUBO FLUORESCENTES DE 20</t>
  </si>
  <si>
    <t>TUBOS DE LAMPARAS NEON</t>
  </si>
  <si>
    <t>TYPERA</t>
  </si>
  <si>
    <t>UNIFORMES -BLUSAS /CAMISAS</t>
  </si>
  <si>
    <t xml:space="preserve">UNIFORMES -CAMISAS - </t>
  </si>
  <si>
    <t>UPS DE ALTO RENDIMIENTO.</t>
  </si>
  <si>
    <t>VASOS DESECHABLES NO. 10</t>
  </si>
  <si>
    <t>VASOS DUROPORT 8 OZ.</t>
  </si>
  <si>
    <t>VEHÍCULOS (EQUIPO DE TRANSPORTE)</t>
  </si>
  <si>
    <t>VENDAS, GASAS</t>
  </si>
  <si>
    <t>SUBSIDIO PARA LA VIVIENDA GUATEMALA</t>
  </si>
  <si>
    <t>SUBSIDIO PARA LA VIVIENDA MORAZÁN</t>
  </si>
  <si>
    <t>SUBSIDIO PARA LA VIVIENDA ANTIGUA GUATEMALA</t>
  </si>
  <si>
    <t>SUBSIDIO PARA LA VIVIENDA CHIMALTENANGO</t>
  </si>
  <si>
    <t>SUBSIDIO PARA LA VIVIENDA ESCUINTLA</t>
  </si>
  <si>
    <t>SUBSIDIO PARA LA VIVIENDA CUILAPA</t>
  </si>
  <si>
    <t>SUBSIDIO PARA LA VIVIENDA SOLOLÁ</t>
  </si>
  <si>
    <t>SUBSIDIO PARA LA VIVIENDA TOTONICAPÁN</t>
  </si>
  <si>
    <t>SUBSIDIO PARA LA VIVIENDA SAN CARLOS SIJA</t>
  </si>
  <si>
    <t>SUBSIDIO PARA LA VIVIENDA SAN ANTONIO SUCHITEPÉQUEZ</t>
  </si>
  <si>
    <t>SUBSIDIO PARA LA VIVIENDA RETALHULEU</t>
  </si>
  <si>
    <t>SUBSIDIO PARA LA VIVIENDA SAN MARCOS</t>
  </si>
  <si>
    <t>SUBSIDIO PARA LA VIVIENDA HUEHUETENANGO</t>
  </si>
  <si>
    <t>SUBSIDIO PARA LA VIVIENDA CHICHICASTENANGO</t>
  </si>
  <si>
    <t>SUBSIDIO PARA LA VIVIENDA SALAMÁ</t>
  </si>
  <si>
    <t>SUBSIDIO PARA LA VIVIENDA COBÁN</t>
  </si>
  <si>
    <t>SUBSIDIO PARA LA VIVIENDA FLORES</t>
  </si>
  <si>
    <t>SUBSIDIO PARA LA VIVIENDA POPULAR EL ESTOR, IZABAL</t>
  </si>
  <si>
    <t>ZACAPA</t>
  </si>
  <si>
    <t>SUBSIDIO PARA LA VIVIENDA CHIQUIMULA</t>
  </si>
  <si>
    <t>SUBSIDIO PARA LA VIVIENDA JALAPA</t>
  </si>
  <si>
    <t>SUBSIDIO PARA LA VIVIENDA JUTIAPA</t>
  </si>
  <si>
    <t>FAMILIAS BENEFICIADAS CON SUBSIDIO PARA ADQUISICIÓN DE LOTE CON VIVIENDA. (ALV)</t>
  </si>
  <si>
    <t>FAMILIAS BENEFICIADAS CON SUBSIDIO PARA CONSTRUCCIÓN DE VIVIENDA EN LOTE PROPIO. (CVLP)</t>
  </si>
  <si>
    <t>FAMILIAS BENEFICIADAS CON SUBSIDIO PARA ADQUISICIÓN DE LOTE CON SERVICIOS BÁSICOS. (CLSC)</t>
  </si>
  <si>
    <t>FAMILIAS BENEFICIADAS CON SUBSIDIO PARA MEJORAS, AMPLIACIONES Y REPARACIONES. (MA)</t>
  </si>
  <si>
    <t>FAMILIAS BENEFICIADAS CON SUBSIDIO PARA LA ADQUISICIÓN DE MÓDULO HABITACIONAL EN PROPIEDAD HORIZONTAL. (MH)</t>
  </si>
  <si>
    <t>FAMILIAS BENEFICIADAS CON SUBSIDIO PARA LA INTRODUCCIÓN DE SERVICIOS BÁSICOS DE APOYO A LA VIVIENDA. (ISB)</t>
  </si>
  <si>
    <t>TOTAL CENTRO DE COSTOS DE INVERSIÓN</t>
  </si>
  <si>
    <t>TELEFONIA CELULAR COMCEL</t>
  </si>
  <si>
    <t>TELEFONIA FIJA GUATEL</t>
  </si>
  <si>
    <t>TELEFONIA FIJA TELGUA</t>
  </si>
  <si>
    <t xml:space="preserve"> DESTRUCCION DE DESECHOS SOLIDOS DE RESAGO</t>
  </si>
  <si>
    <t xml:space="preserve">EXTRACCION DE BASURA </t>
  </si>
  <si>
    <t>SERVICIO DE LAVANDERIA (CORTINAS, MANTELES Y BANDERAS)</t>
  </si>
  <si>
    <t>IMPRESIÓN DE FOLLETOS Y  LIBROS</t>
  </si>
  <si>
    <t xml:space="preserve">IMPRESIÓN DE FORMULARIOS PARA ALMACEN </t>
  </si>
  <si>
    <t>IMPRESIÓN DE GIGANTOGRAFIAS, LONAS VINILICAS</t>
  </si>
  <si>
    <t>IMPRESIÓN DE TRIFOLIARES PARA FILATELIA</t>
  </si>
  <si>
    <t>VIATICOS EN EL EXTERIOR PARA COMISIONES INTERNACIONALES</t>
  </si>
  <si>
    <t>COMPRA DE BOLETOS AEREOS PARA LAS COMISIONES EN EL EXTERIOR</t>
  </si>
  <si>
    <t>FLETES PARA TRANSPORTE DE EQUIPO A LA BODEGA DE LA Z.6</t>
  </si>
  <si>
    <t xml:space="preserve">RENTA ANUAL DE 7 FOTOCOPIADORAS </t>
  </si>
  <si>
    <t>RENOVACION DE ANTIVIRUS PARA COMPUTADORAS</t>
  </si>
  <si>
    <t>RENOVACION FIREWALL PARA EL SERVIDOR</t>
  </si>
  <si>
    <t>RENOVACION LICENCIA OFFICE</t>
  </si>
  <si>
    <t>MANTENIMIENTO DE MAQUINAS DE ESCRIBIR</t>
  </si>
  <si>
    <t>MANTENIMIENTO Y REPARACION DE TRITURADORAS DE PAPEL</t>
  </si>
  <si>
    <t>MANTENIMINETO DE ENCUADERNADORAS</t>
  </si>
  <si>
    <t>REPARACION DE ARCHIVADORES</t>
  </si>
  <si>
    <t>REPARACION DE SILLAS EJECUTIVAS</t>
  </si>
  <si>
    <t>MANTENIMIENTO Y REPARACION DE MEDIOS DE TRANSPORTE</t>
  </si>
  <si>
    <t>MANTENIMIENTO Y REPARACION DE EQUIPOS DE COMPUTACION</t>
  </si>
  <si>
    <t>MANTENIMIENTO Y REPARACION DE OTRAS MAQUINARIAS Y EQUIPOS</t>
  </si>
  <si>
    <t>LIMPIEZA PROFESIONAL</t>
  </si>
  <si>
    <t>PLOMERÍA</t>
  </si>
  <si>
    <t>RESANADO Y PINTURA DE PAREDES Y TECHOS</t>
  </si>
  <si>
    <t>VENTANERÍA</t>
  </si>
  <si>
    <t>MANTENIMIENTO DE INSTALCIONES ELECTRICAS DEL EDIFICIO</t>
  </si>
  <si>
    <t>MANTENIMIENTO DE INSTALCIONES TELEFONICAS DEL EDIFICIO</t>
  </si>
  <si>
    <t xml:space="preserve">CAPACITACION AL PERSONAL </t>
  </si>
  <si>
    <t xml:space="preserve">SEGURO DE LOS 11 VEHICULOS </t>
  </si>
  <si>
    <t>OTRAS COMISIONES Y GASTOS BANCARIOS</t>
  </si>
  <si>
    <t>EVENTOS PROTOCOLARIOS NACIONALES</t>
  </si>
  <si>
    <t>REUNIONES DEL CONSEJO FILATELICO</t>
  </si>
  <si>
    <t>SERVICIOS DE VIGILANCIA DURANTE 11 MESES</t>
  </si>
  <si>
    <t>CAMBIO DE REGISTRO DE CHAPAS</t>
  </si>
  <si>
    <t>HERRERÍA</t>
  </si>
  <si>
    <t>SERVICIO DE JARDINERIA</t>
  </si>
  <si>
    <t>SERVICIOS DE CARPINTERÍA</t>
  </si>
  <si>
    <t>AZUCAR BOLSA DE 5 LIBRAS</t>
  </si>
  <si>
    <t>AZUCAR SPENDA 1000 UNIDADES</t>
  </si>
  <si>
    <t>BOLSAS DE TÉ FRÍO</t>
  </si>
  <si>
    <t>CAFÉ MOLIDO LEÓN DORADO</t>
  </si>
  <si>
    <t xml:space="preserve">CREMORA </t>
  </si>
  <si>
    <t>FRASCO BEBIDA IMPERIAL EN POLVO</t>
  </si>
  <si>
    <t>FRASCOS DE CAFÉ SOLUBLE</t>
  </si>
  <si>
    <t>GARRAFÓN DE AGUA SALVAVIDAS</t>
  </si>
  <si>
    <t>TÉ DE CANELA  CAJA DE 20 BOLSITAS</t>
  </si>
  <si>
    <t>TÉ DE JAMAICA  CAJA DE 20 BOLSITAS</t>
  </si>
  <si>
    <t>TÉ NEGRO CAJA DE 20 BOLSITAS</t>
  </si>
  <si>
    <t>TE SABORES SURTIDOS</t>
  </si>
  <si>
    <t>MADERA DE CEDRO POR PIE</t>
  </si>
  <si>
    <t>MADERA DE PALO BLANCO POR PIE</t>
  </si>
  <si>
    <t>MADERA DIFERENTES MEDIDAS POPR PIE</t>
  </si>
  <si>
    <t>MADERA MDF PLANCHA DE 3/8"</t>
  </si>
  <si>
    <t>MOLDURAS DE MADERA POR PIE</t>
  </si>
  <si>
    <t>BANDERA DE EXTERIORPEQUEÑA</t>
  </si>
  <si>
    <t>LIMPIADORES DE FRANELA</t>
  </si>
  <si>
    <t>ROLLOS DE LISTÓN DE 50 YARDAS COLOR BEIGE</t>
  </si>
  <si>
    <t>ROLLOS DE LISTÓN DE 50 YARDAS COLOR CAFÉ</t>
  </si>
  <si>
    <t>ROLLOS DE LISTÓN DE 50 YARDAS COLOR DORADO</t>
  </si>
  <si>
    <t>ROLLOS DE LISTÓN DE 50 YARDAS COLOR PLATEADO</t>
  </si>
  <si>
    <t>WIPE BLANCO BOLA</t>
  </si>
  <si>
    <t>UNIFORMES PARA EL PERSONAL</t>
  </si>
  <si>
    <t>HOJAS DE PAPEL BOND TAMAÑO CARTA</t>
  </si>
  <si>
    <t>HOJAS DE PAPEL BOND TAMAÑO OFICIO</t>
  </si>
  <si>
    <t>HOJAS DE PAPEL BOND, TAMAÑO CARTA MEMBRETADAS.</t>
  </si>
  <si>
    <t>HOJAS DE PAPEL BOND, TAMAÑO OFICIO MEMBRETADAS.</t>
  </si>
  <si>
    <t>RESMA DE CARTULINA FINA LAID NATURAL T/C</t>
  </si>
  <si>
    <t>RESMA DE CARTULINA FINA LINEAL COLOR BLANCO T/C</t>
  </si>
  <si>
    <t>RESMA DE PAPEL FINO LAID PURE WHITE T/C</t>
  </si>
  <si>
    <t>RESMAS DE PAPEL BOND CARTA MEMBRETADA</t>
  </si>
  <si>
    <t xml:space="preserve">RESMAS DE PAPEL BOND CARTA. </t>
  </si>
  <si>
    <t>RESMAS DE PAPEL BOND OFICIO MEMBRETADA</t>
  </si>
  <si>
    <t xml:space="preserve">RESMAS DE PAPEL BOND OFICIO. </t>
  </si>
  <si>
    <t>RESMAS DE PAPEL TAMAÑO CARTA</t>
  </si>
  <si>
    <t>RESMAS DE PAPEL TAMAÑO OFICIO</t>
  </si>
  <si>
    <t xml:space="preserve"> CARTONES ILUSTRACIÓN COLOR NEGRO</t>
  </si>
  <si>
    <t xml:space="preserve"> SOBRES BLANCOS LINEAL #6 </t>
  </si>
  <si>
    <t>BATA DESECHABLE</t>
  </si>
  <si>
    <t>BOLSAS DE PAPEL CELOFÁN DE 1 LB</t>
  </si>
  <si>
    <t>BOLSAS DE PAPEL CELOFÁN DE 10 LB</t>
  </si>
  <si>
    <t>BOLSAS DE PAPEL CELOFÁN DE 2 LB</t>
  </si>
  <si>
    <t>BOLSAS DE PAPEL CELOFÁN DE 20 LB</t>
  </si>
  <si>
    <t>BOLSAS DE PAPEL CELOFÁN DE 5 LB</t>
  </si>
  <si>
    <t>CARTONES ILUSTRACIÓN COLOR DORADO</t>
  </si>
  <si>
    <t>CARTONES ILUSTRACIÓN DE COLOR AZUL</t>
  </si>
  <si>
    <t>CARTONES ILUSTRACIÓN DE COLOR BEIGE</t>
  </si>
  <si>
    <t>CARTONES ILUSTRACIÓN DE COLOR GRIS</t>
  </si>
  <si>
    <t>CARTONES ILUSTRACIÓN DE COLOR ROJO</t>
  </si>
  <si>
    <t>CARTONES ILUSTRACIÓN DE COLOR TERRACOTTA</t>
  </si>
  <si>
    <t>FILTRO PARA CAFÉ BOLSA DE 500 UNIDADES</t>
  </si>
  <si>
    <t>FÓLDER MANILA TAMAÑO MEDIA CARTA</t>
  </si>
  <si>
    <t>FOLDER´S CARTA</t>
  </si>
  <si>
    <t>FOLDER´S OFICIO</t>
  </si>
  <si>
    <t>FOLDERS TAMAÑO OFICIO</t>
  </si>
  <si>
    <t>JUEGOS SEPARADORES DE COLORES DE CARTULINA CON PESTAÑA INCORP</t>
  </si>
  <si>
    <t>MASKING TAPE DE 1 1/2"</t>
  </si>
  <si>
    <t>MASKING TAPE DE 1"</t>
  </si>
  <si>
    <t>MASKING TAPE DE 2"</t>
  </si>
  <si>
    <t>PAPEL HIGIENICO PARA DISPENSADOR CAJA DE 6 UNIDADES</t>
  </si>
  <si>
    <t>PAPEL SECANTE PARA MANOS EN DISPENSADOR CAJA DE 6 UNIDADES</t>
  </si>
  <si>
    <t xml:space="preserve">PAQUETES DE PLATOS PEQUEÑOS </t>
  </si>
  <si>
    <t>PAQUETES DE SERVILLETAS DE 100 UNIDADES</t>
  </si>
  <si>
    <t>PAQUETES DE VASOS DE DUROPORT</t>
  </si>
  <si>
    <t>PLATO DESECHABLE 25 UNIDADES DUROPORT</t>
  </si>
  <si>
    <t>SEPARADOR PARA CARTAPACIO JUEGO DE DIF. POSICIONES</t>
  </si>
  <si>
    <t>SERVILLETAS DE PAPEL 500 UNIDADES</t>
  </si>
  <si>
    <t xml:space="preserve">SOBRE BOND OFICIO MEMBRETETADO BLANCO </t>
  </si>
  <si>
    <t>SOBRES AEREOS CON MEMBRETE</t>
  </si>
  <si>
    <t xml:space="preserve">SOBRES IVORY LINEAL #6 </t>
  </si>
  <si>
    <t>SOBRES MANILA MEDIA CARTA</t>
  </si>
  <si>
    <t>SOBRES MANILA MEDIA CARTA MEMBRETADOS</t>
  </si>
  <si>
    <t>SOBRES MANILA MEMBRETADO  DE LA DGCT TAMAÑO CARTA</t>
  </si>
  <si>
    <t>SOBRES MANILA MEMBRETADO  DE LA DGCT TAMAÑO OFICIO</t>
  </si>
  <si>
    <t>SOBRES MANILA OFICIO</t>
  </si>
  <si>
    <t>SOBRES SIN MEMEBRETE EXTRA OFICIO</t>
  </si>
  <si>
    <t>SOBRES TAMAÑO OFICIO AEREOS</t>
  </si>
  <si>
    <t>STICKERS PARA ROTULACIÓN DE SOBRES PAQUETE DE 100 UNIDADES</t>
  </si>
  <si>
    <t>ARCHIVADOR MEDIA CARTA</t>
  </si>
  <si>
    <t>ALBUNES PARA FILATELIA</t>
  </si>
  <si>
    <t>BLOCK CARTA</t>
  </si>
  <si>
    <t>BLOCKS CON LÍNEAS TAMAÑO CARTA</t>
  </si>
  <si>
    <t>INDEX</t>
  </si>
  <si>
    <t>LEITZ CARTA</t>
  </si>
  <si>
    <t>LEITZ OFICIO</t>
  </si>
  <si>
    <t>LEITZ TAMAÑO MEDIA CARTA</t>
  </si>
  <si>
    <t>POST IT GRANDE</t>
  </si>
  <si>
    <t>RENOVACIONES PRENSA LIBRE</t>
  </si>
  <si>
    <t>RENOVACIONES EL PERIODICO</t>
  </si>
  <si>
    <t>RENOVACIONES DIARIO CENTRO AMERICA</t>
  </si>
  <si>
    <t>LOTE DE LEYES</t>
  </si>
  <si>
    <t>TIMBRES FISCALES DE 0.50</t>
  </si>
  <si>
    <t>TIMBRES FISCALES DE Q.5.00</t>
  </si>
  <si>
    <t>TIMBRES NOTARIALES DE Q.10.00</t>
  </si>
  <si>
    <t>MALETINES PARA LAP TOP</t>
  </si>
  <si>
    <t>GUANTES DESECHABLES CAJA DE 200 PARES</t>
  </si>
  <si>
    <t>LLANTAS RING 13 RADIALES</t>
  </si>
  <si>
    <t>LLANTAS RING 15 RADIALES</t>
  </si>
  <si>
    <t>GUANTE CORRUGADO</t>
  </si>
  <si>
    <t>THINNER SINTETICO</t>
  </si>
  <si>
    <t>BARNIZ MARINO</t>
  </si>
  <si>
    <t>CLORO LIQUIDO MAGIA BLANCA GALON</t>
  </si>
  <si>
    <t>GALON DESTAPA DESAGUE</t>
  </si>
  <si>
    <t>LACA MATE GALON</t>
  </si>
  <si>
    <t>SELLADOR KILO</t>
  </si>
  <si>
    <t>ACEITE PARA VEHICULO 15W40</t>
  </si>
  <si>
    <t>ACEITE PARA VEHICULO 20W50</t>
  </si>
  <si>
    <t>SPRAY WD-40 LUBRICANTE</t>
  </si>
  <si>
    <t>VALES DE COMBUSTIBLE</t>
  </si>
  <si>
    <t>INSECTICIDA / HERBICIDA LITRO</t>
  </si>
  <si>
    <t>LOTE DE MEDICINAS VARIAS</t>
  </si>
  <si>
    <t xml:space="preserve"> TINTAS PARA IMPRESORA CANNON PRO 9000 COLOR AMARILLO</t>
  </si>
  <si>
    <t xml:space="preserve"> TINTAS PARA IMPRESORA CANNON PRO 9000 COLOR CYAN</t>
  </si>
  <si>
    <t xml:space="preserve"> TINTAS PARA IMPRESORA CANNON PRO 9000 COLOR MAGENTA</t>
  </si>
  <si>
    <t xml:space="preserve"> TINTAS PARA IMPRESORA CANNON PRO 9000 COLOR NEGRO</t>
  </si>
  <si>
    <t xml:space="preserve"> TINTAS PARA IMPRESORA CANNON PRO 9000 COLOR PHOTO MAGENTA</t>
  </si>
  <si>
    <t xml:space="preserve"> TINTAS PARA IMPRESORA CANNON PRO 9000 COLOR ROJO</t>
  </si>
  <si>
    <t xml:space="preserve"> TINTAS PARA IMPRESORA CANNON PRO 9000 COLOR VERDE</t>
  </si>
  <si>
    <t>CARTUCHOS DE TONER CANON BX-3 (FAX)</t>
  </si>
  <si>
    <t>CARTUCHOS TONER IMPRESORA CANON EP-22</t>
  </si>
  <si>
    <t>CARTUCHOS TONER IMPRESORA EN RED HP 64A</t>
  </si>
  <si>
    <t>CARTUCHOS TONER IMPRESORA EN RED HP LÁSER JET P4515X</t>
  </si>
  <si>
    <t>CARTUCHOS TONER IMPRESORA SAMSUM ML1710D3</t>
  </si>
  <si>
    <t>CARTUCHOS TONER IMPRESORA SAMSUM MLT-D108S/XAA</t>
  </si>
  <si>
    <t>KIT DE TINTAS PARA IMPRESORA HP COLOR LASSER JET 2550L</t>
  </si>
  <si>
    <t>PINTURA DE TRAFICO COLOR ROJO DE CANCHA</t>
  </si>
  <si>
    <t>PINTURA LATEX DE V/COLORES, CUBETA</t>
  </si>
  <si>
    <t>PINTURA PARA ASFALTO GALON</t>
  </si>
  <si>
    <t>REGLETAS</t>
  </si>
  <si>
    <t>TINTA HP DESKJET 500 NO. 95 (COLORES)</t>
  </si>
  <si>
    <t>TINTA HP DESKJET 500 NO. 98 (NEGRO)</t>
  </si>
  <si>
    <t>TINTA PARA ALMOHADILLA</t>
  </si>
  <si>
    <t>TINTA PARA FAX</t>
  </si>
  <si>
    <t>TINTAS PARA IMPRESORA CANNON PRO 9000 COLOR PHOTO CYAN</t>
  </si>
  <si>
    <t>TINTE DE AGUA POR ONZA</t>
  </si>
  <si>
    <t>TONER IMPRESORA HP P4515X</t>
  </si>
  <si>
    <t>TONER PARA FOTOCOPIADORA</t>
  </si>
  <si>
    <t xml:space="preserve"> PLIEGOS DE CARTON FOAMY BOARD</t>
  </si>
  <si>
    <t>ADAPTADOR MACHO PVC DE 1/2"</t>
  </si>
  <si>
    <t>ATOMIZADOR PLASTICO CAPACIDA 1 LITRO</t>
  </si>
  <si>
    <t>BANDERAS DE COLORES,</t>
  </si>
  <si>
    <t>BOLSA GRANDE PLASTICA CAJA DE 10 UNIDADES</t>
  </si>
  <si>
    <t>BOLSA PLASTICA MEDIANA CAJA DE 10 UNIDADES</t>
  </si>
  <si>
    <t>BOLSA PLASTICA PARA TONEL UNIDAD</t>
  </si>
  <si>
    <t>CINCHITOS DE AMARRE BLANCO</t>
  </si>
  <si>
    <t>CUBETA PARA LIMPIEZA VARIOS COLORES</t>
  </si>
  <si>
    <t>CUCHARA DESECHABLE BOLSA DE 25 UNIDADES</t>
  </si>
  <si>
    <t>CUCHILLO DESECHABLE 25 UNIDADES</t>
  </si>
  <si>
    <t xml:space="preserve">DISPENSADOR DE AGUA PURA PLASTICO </t>
  </si>
  <si>
    <t>ESPIRALES DE 2”</t>
  </si>
  <si>
    <t>ESPIRALES DE 3/4”</t>
  </si>
  <si>
    <t>ESPIRALES DE 5/8”</t>
  </si>
  <si>
    <t>FOLDER PLASTICO CARTA DE VARIOS COLORES</t>
  </si>
  <si>
    <t>FOLDER PLASTICO OFICIO VARIOS COLORES</t>
  </si>
  <si>
    <t>FOLDER TRANSPARENTE LASTICOS TAMAÑO OFICIO</t>
  </si>
  <si>
    <t>FOLDER TRANSPARENTE PLASTICOS TAMAÑO CARTA</t>
  </si>
  <si>
    <t>GARRAFON PLASTICO DE AGUA PURA</t>
  </si>
  <si>
    <t>PAQUETES DE CHUCHARITAS</t>
  </si>
  <si>
    <t>PAQUETES DE TENEDORES</t>
  </si>
  <si>
    <t>PAQUETES DE VASOS PLASTICOS</t>
  </si>
  <si>
    <t>PASTA PARA ENCUADERNAR TAMAÑO CARTA BLANCO</t>
  </si>
  <si>
    <t xml:space="preserve">PASTAS PASTAS PLÁSTICAS PARA ENCUADERNADO COLOR NEGRO </t>
  </si>
  <si>
    <t>PASTAS PASTAS PLÁSTICAS PARA ENCUADERNADO TRANSPARENTE</t>
  </si>
  <si>
    <t>PASTAS PLASTICAS TAMAÑO CARTA OFICIO</t>
  </si>
  <si>
    <t>PASTAS PLASTINAS TAMAÑO CARTA</t>
  </si>
  <si>
    <t>PORTANOMBRES ACRILICOS</t>
  </si>
  <si>
    <t>ROLLO DE FILM PLASTICO ADHERIBLE PARA COMIDA</t>
  </si>
  <si>
    <t>ROLLOS DE PAPEL CONTAC DE 50 YARDAS C/U</t>
  </si>
  <si>
    <t>TAPONES CHERRI BOLSA DE 12 UNIDADES</t>
  </si>
  <si>
    <t>TENEDOR DESECHABLE 25 UNIDADES</t>
  </si>
  <si>
    <t>VASOS PLASTICOS 25 UNIDADES 16 ONZ.</t>
  </si>
  <si>
    <t>YARDAS DE PLÁSTICO TERMOENCOGIBLE</t>
  </si>
  <si>
    <t>ACEITE ROJO PARA LIMPIAR MUEBLES GALON</t>
  </si>
  <si>
    <t>ACIDO MURIATICO GALON</t>
  </si>
  <si>
    <t>BARRA GRUESA SILICON</t>
  </si>
  <si>
    <t>BOTES DE GOMA EN SPRAY</t>
  </si>
  <si>
    <t>BOTES PEQUEÑOS DE RUBBER CEMENT CON BROCHA</t>
  </si>
  <si>
    <t>CERA PARA PISO GALON</t>
  </si>
  <si>
    <t>CERA PASTA PARA VEHICULO</t>
  </si>
  <si>
    <t>CILICON TRANSPARENTE GALON</t>
  </si>
  <si>
    <t>COLA BLANCA GALON</t>
  </si>
  <si>
    <t>LIMPIA TAPICERIA</t>
  </si>
  <si>
    <t>LIQUIDO QUITA CERA GALON</t>
  </si>
  <si>
    <t>PAQUETES DE PAPEL FOTOGRÁFICO 8.5X11</t>
  </si>
  <si>
    <t>PEGAMENTO DE CONTACTO POMO</t>
  </si>
  <si>
    <t>PEGAMENTO PVC POMO</t>
  </si>
  <si>
    <t>SIDOL BRASSO PULE METAL</t>
  </si>
  <si>
    <t>SILICONE PARA VEHICULOS GALON</t>
  </si>
  <si>
    <t>BASE DE VIDRIO GRANDE</t>
  </si>
  <si>
    <t>BASE DE VIDRIO PEQUEÑA</t>
  </si>
  <si>
    <t>RECIPIENTE DE VIDRIO (PICHEL)</t>
  </si>
  <si>
    <t>VASO DE VIDRIO 12 ONZ</t>
  </si>
  <si>
    <t>ALDABON</t>
  </si>
  <si>
    <t>CLAVO DE ¾ LIBRA</t>
  </si>
  <si>
    <t>CLAVO DE 1 ½ LIBRA</t>
  </si>
  <si>
    <t>CLAVO DE 1" SIN CABEZA LIBRA</t>
  </si>
  <si>
    <t>ESQUINEROS COLOR DORADO</t>
  </si>
  <si>
    <t>ESQUINEROS COLOR NEGRO</t>
  </si>
  <si>
    <t>GRAPA DE CONCRETO DE MEDIA CAJA</t>
  </si>
  <si>
    <t>RIEL PARA TECLADO</t>
  </si>
  <si>
    <t>TORNILLO DE TABLA YESO DE 1 1/2"</t>
  </si>
  <si>
    <t>TORNILLO DE TABLA YESO DE 1 3/4" UNIDAD</t>
  </si>
  <si>
    <t>ARCO PARA SIERRA COMPLETO</t>
  </si>
  <si>
    <t>BROCA DE 1/4 METAL</t>
  </si>
  <si>
    <t>BROCA DE 1/7 CONCRETO</t>
  </si>
  <si>
    <t>BROCAS DE METAL 1/8</t>
  </si>
  <si>
    <t>SIERRA 7 1/4 48D</t>
  </si>
  <si>
    <t xml:space="preserve"> BORRADORES SUAVES,</t>
  </si>
  <si>
    <t xml:space="preserve"> CAJAS DE GRAPAS,</t>
  </si>
  <si>
    <t xml:space="preserve"> ROLLOS DE MAGIC TAPE,</t>
  </si>
  <si>
    <t>BANDERITA POST-IT ECONOMICAS</t>
  </si>
  <si>
    <t>BANDERITAS DE COLORES PLASTICAS INDIVIDUALES</t>
  </si>
  <si>
    <t>BLOK BLANCO CON LINEAS</t>
  </si>
  <si>
    <t>BOTES DE GOMA BLANCA 240G 3M</t>
  </si>
  <si>
    <t>CAJA DE LÁPICES</t>
  </si>
  <si>
    <t>CAJAS DE BINDER 15MM</t>
  </si>
  <si>
    <t>CAJAS DE BINDER 51MM</t>
  </si>
  <si>
    <t>CAJAS DE CD´S</t>
  </si>
  <si>
    <t>CAJAS DE CLIPS GRANDES</t>
  </si>
  <si>
    <t>CAJAS DE CLIPS MEDIANOS</t>
  </si>
  <si>
    <t>CAJAS DE CLIPS PEQUEÑOS,</t>
  </si>
  <si>
    <t>CAJAS DE DVD´S</t>
  </si>
  <si>
    <t>CAJAS DE GRAPAS INDUSTRIALES</t>
  </si>
  <si>
    <t>CAJAS DE INDEX TABS ESTÁNDAR 15CM.</t>
  </si>
  <si>
    <t>CAJAS DE REPUESTOS PARA CUCHILLAS</t>
  </si>
  <si>
    <t>CAJAS LAPICERO AZUL</t>
  </si>
  <si>
    <t>CAJAS LAPICERO NEGRO</t>
  </si>
  <si>
    <t>CAJAS LAPICERO ROJO</t>
  </si>
  <si>
    <t>CINTA CORRECTOR MAQUINA ESCRIBIR E2020</t>
  </si>
  <si>
    <t>CINTA PANASONIC 500</t>
  </si>
  <si>
    <t>CINTAS DYMO PARA INVENTARIOS</t>
  </si>
  <si>
    <t>CINTAS PARA IMPRESORA MARCA EPSON LQ-2090</t>
  </si>
  <si>
    <t>CINTAS PARA MAQUINA DE ESCRIBIR PANASONIC KX-E2020</t>
  </si>
  <si>
    <t>CLIP MARIPOSA MADISON CAJA</t>
  </si>
  <si>
    <t>CORRECTOR LÍQUIDO</t>
  </si>
  <si>
    <t>CORRECTORES CORRECT-IT GRANDES PRITT DE 4.2MM</t>
  </si>
  <si>
    <t>CORRECTORES DE LÁPICES</t>
  </si>
  <si>
    <t>CUCHILLA MARCA EDDING (CUTTER)</t>
  </si>
  <si>
    <t>ESTUCHES DE BANDERITAS  DE COLORES MARCA POST-IT</t>
  </si>
  <si>
    <t>FASTENER´S</t>
  </si>
  <si>
    <t>FOLDER VARIOS COLORES TAM. CARTA</t>
  </si>
  <si>
    <t>FOLDER VARIOS COLORES TAM. OFICIO</t>
  </si>
  <si>
    <t>FOLEADOR GRANDES</t>
  </si>
  <si>
    <t>LAPICERO GEL VARIOS COLORES UNIDAD</t>
  </si>
  <si>
    <t>LAPICERO PILOT VARIOS COLORES</t>
  </si>
  <si>
    <t>LUPAS GRANDES</t>
  </si>
  <si>
    <t>MARCADOR FLUORESCENTE DE VARIOS COLORES</t>
  </si>
  <si>
    <t>MARCADOR PARA PIZARRA VARIOS COLORES</t>
  </si>
  <si>
    <t>MARCADORES PERMANENTES COLOR NEGRO</t>
  </si>
  <si>
    <t>MARCADORES PUNTA FINA COLOR NEGRO</t>
  </si>
  <si>
    <t>MARCADORES PUNTA GRUESA</t>
  </si>
  <si>
    <t xml:space="preserve">MOUNTING TAPE </t>
  </si>
  <si>
    <t>PAD PARA MOUSE</t>
  </si>
  <si>
    <t>PEGAMENTO PRITT (GOMA BARRA)</t>
  </si>
  <si>
    <t>PERFORADOR DE 1 AGUJERO</t>
  </si>
  <si>
    <t>PERFORADOR STANDARD</t>
  </si>
  <si>
    <t>PORTA CLIP MAGNETICO PLASTICO</t>
  </si>
  <si>
    <t>REGLAS DE METAL</t>
  </si>
  <si>
    <t>ROLLOS DE DUCK TAPE</t>
  </si>
  <si>
    <t>ROLLOS DE TAPE TRANSPARENTE ANCHO</t>
  </si>
  <si>
    <t>SACAPUNTAS DE METAL</t>
  </si>
  <si>
    <t>SELLO DE HULE CON APARATO</t>
  </si>
  <si>
    <t>TIJERA DE METAL BARRILITO</t>
  </si>
  <si>
    <t>AJAX JABON EN POLVO</t>
  </si>
  <si>
    <t>AMBIENTAL GLADE REPUESTO PARA VEHICULO</t>
  </si>
  <si>
    <t>BOTES DE JABÓN LÍQUIDO PARA TRASTOS</t>
  </si>
  <si>
    <t>CARPET BONNETH</t>
  </si>
  <si>
    <t>CEPILLO PLASTICO DE PLANCHITA</t>
  </si>
  <si>
    <t>DESINFECTANTE PINOLEO FUNGISIDA Y GERMISIDA</t>
  </si>
  <si>
    <t>DESODORANTE AMBIENTAL EN SPRAY</t>
  </si>
  <si>
    <t xml:space="preserve">DESODORANTE AMBIENTAL EN SPRAY AUTOMATICO </t>
  </si>
  <si>
    <t>DETERGENTE EN POLVO BOLSA DE 1400 ML</t>
  </si>
  <si>
    <t>ENVASE BURBUJA DE JABON GEL PARA MANOS</t>
  </si>
  <si>
    <t>ESCOBA PLASTICA ABANICO</t>
  </si>
  <si>
    <t>ESPONJA VERDE</t>
  </si>
  <si>
    <t>GALON ATRAPOLVO LIQUIDO</t>
  </si>
  <si>
    <t>GALON JABON GEL PARA MANOS</t>
  </si>
  <si>
    <t>GUSANO PLASTICO PARA LIMPIAR SANITARIO</t>
  </si>
  <si>
    <t>JABOL LIQUIDO PARA MANOS DISPENSADOR PLASTICO</t>
  </si>
  <si>
    <t>JABON DE BOLA AMBAR CAJA DE 24 UNIDADES</t>
  </si>
  <si>
    <t xml:space="preserve">JABÓN ESPUMA PARA MANOS CAJA DE 6 BOLSAS </t>
  </si>
  <si>
    <t>KIT DE LIMPIEZA PARA COMPUTADORA IMAC (ICLEAR)</t>
  </si>
  <si>
    <t>LAVATRASTOS LIQUIDO</t>
  </si>
  <si>
    <t>LIMPIA VIDRIO</t>
  </si>
  <si>
    <t>LIMPIADOR DE TELA</t>
  </si>
  <si>
    <t>MASCARILLA DESECHABLE CAJA DE 50 UNIDADES</t>
  </si>
  <si>
    <t>MOPA NO. 18 PARA PISOS</t>
  </si>
  <si>
    <t>PALA PLASTICA</t>
  </si>
  <si>
    <t>PASTILLA AMBIENTAL PATO PURIFIC</t>
  </si>
  <si>
    <t>PASTILLA DESODORANTE AMBIENTAL SANITAB</t>
  </si>
  <si>
    <t>SHAMPOO PARA VEHICULO GALON</t>
  </si>
  <si>
    <t>TOALLA PARA MANOS FAXEL</t>
  </si>
  <si>
    <t>TOALLA PARA TRAPEADOR</t>
  </si>
  <si>
    <t>ALAMBRE PARALELO DE 12 GRIS CAJA DE 100 MTS</t>
  </si>
  <si>
    <t>APAGADOR SENCILLO</t>
  </si>
  <si>
    <t>BALASTRO MAGNETICO PARA CANDELA GRANDE</t>
  </si>
  <si>
    <t>BATERIA AA PAR</t>
  </si>
  <si>
    <t>BATERIAS 2700 RECARGABLE SANYO CON CARGADOR</t>
  </si>
  <si>
    <t>BATERÍAS PARA  DISPENSADOR  GLADE</t>
  </si>
  <si>
    <t>BATERIAS RECARGABLES AA</t>
  </si>
  <si>
    <t>BOMBILLA AHORRADORA ESPIRAL 105W</t>
  </si>
  <si>
    <t>BOMBILLA AHORRADORA ESPIRAL 20W</t>
  </si>
  <si>
    <t>BOMBILLA DE MERCURIO DE 175 WATTS</t>
  </si>
  <si>
    <t>BOMBILLA FLUORECENTE TIPO PERA CLARA 5W</t>
  </si>
  <si>
    <t>BOMBILLA INCANDECENTE DE 75 WATS</t>
  </si>
  <si>
    <t>BOMBILLA PARA LAMPARA DE ARAÑA</t>
  </si>
  <si>
    <t>BOMBILLA REFLECTORA SILVANIA</t>
  </si>
  <si>
    <t>BOMBILLO H4</t>
  </si>
  <si>
    <t>BOMBILLO TIPO CHILITO</t>
  </si>
  <si>
    <t>CABLE BOCINA NEGRO/ROJO 2X18 POR METRO</t>
  </si>
  <si>
    <t>CABLE DE 2X14 PARALELO BLANCO CAJA DE 100 MTS</t>
  </si>
  <si>
    <t>CABLE NEGRO #14 CAJA DE 100 METROS</t>
  </si>
  <si>
    <t>CABLE ROJO #10 CAJA DE 100 METROS</t>
  </si>
  <si>
    <t>CABLE USB HEMBRA/MACHO</t>
  </si>
  <si>
    <t>CAJA DE CABLE UTP BOBINA</t>
  </si>
  <si>
    <t>CARTUCHO DE FUSIBLE</t>
  </si>
  <si>
    <t>CONECTORES RJ45</t>
  </si>
  <si>
    <t>ESPIGA ELECTRICA FLAT</t>
  </si>
  <si>
    <t>ESPIGA PLANA NEGRO REDONDA DE HULE CON TIERRA</t>
  </si>
  <si>
    <t>FOTOCELDA DE 105 VOLTIOS</t>
  </si>
  <si>
    <t>LINTERNAS DE MANO</t>
  </si>
  <si>
    <t>PARES DE BATERÍAS RECARGABLES CON SU RESPECTIVO CARGADOR</t>
  </si>
  <si>
    <t>PIES CABLE 3/32" FORRADO POR PIE</t>
  </si>
  <si>
    <t>PLAFONERA</t>
  </si>
  <si>
    <t>REGLETA 125 VOLTIOS AC, 15 AMPERIOS 1875 WATTS</t>
  </si>
  <si>
    <t>SOCKETS</t>
  </si>
  <si>
    <t>TOMA CORRIENTE DE DOBLE POLARIDAD</t>
  </si>
  <si>
    <t>TOMACORRIENTE DE DOS ENTRADAS</t>
  </si>
  <si>
    <t xml:space="preserve">TOMACORRIENTE DE SOBREPONER </t>
  </si>
  <si>
    <t>TUBO CIRCULAR 32W FLUORESCENTE</t>
  </si>
  <si>
    <t>TUBO DE LAMPARA DAYLIGHT</t>
  </si>
  <si>
    <t>TUBO FLUORESCENTE DE 40 WATTS</t>
  </si>
  <si>
    <t>TUBO FLUORESCENTE DE 96 WATTS</t>
  </si>
  <si>
    <t>BATERIA PARA VEHICULO</t>
  </si>
  <si>
    <t>DISCO DURO DE 2 TERABITES INTERNO</t>
  </si>
  <si>
    <t>LLAVE RESORT PARA ORINAL</t>
  </si>
  <si>
    <t>MARIPOSA PARA PEDAL DE LA PULIDORA</t>
  </si>
  <si>
    <t>REPUESTOS VARIOS PARA VEHICULOS</t>
  </si>
  <si>
    <t>TECLADOS PARA COMPUTADORA</t>
  </si>
  <si>
    <t>BROCHA DE 4"</t>
  </si>
  <si>
    <t>CEPILLO DE METAL</t>
  </si>
  <si>
    <t>FELPA PARA APLICACIÓN DE PINTURA</t>
  </si>
  <si>
    <t>FELPAS 3/8 LISAS</t>
  </si>
  <si>
    <t>FELPAS PARA APLICACIÓN DE ESMALTES</t>
  </si>
  <si>
    <t>LIJA 150 PARA MADERA PLIEGO</t>
  </si>
  <si>
    <t>LIJA DE BANDA POR METRO</t>
  </si>
  <si>
    <t>LIJA NO. 211-320 PLIEGO</t>
  </si>
  <si>
    <t>PAD PARA PULIR DE 20"</t>
  </si>
  <si>
    <t>PINZAS ESPECIALES PARA SELLOS</t>
  </si>
  <si>
    <t>SILLA SECRETARIAL.</t>
  </si>
  <si>
    <t>TRIRUTADORA DE PAPEL</t>
  </si>
  <si>
    <t>CAMARA DIGITAL</t>
  </si>
  <si>
    <t>IMPRESORA INDUSTRIAL PARA ARTES GRAFICAS</t>
  </si>
  <si>
    <t>SCANNER</t>
  </si>
  <si>
    <t>SWITCH DE 24 Y 12 PUERTOS</t>
  </si>
  <si>
    <t>UPS PARA COMPUTADORA</t>
  </si>
  <si>
    <t>UPS REGULADOR DE ENERGÍA PARA SERVIDOR</t>
  </si>
  <si>
    <t xml:space="preserve">PULIDORA DE PISO </t>
  </si>
  <si>
    <t>FIREWALL ISA SERVER 2003</t>
  </si>
  <si>
    <t xml:space="preserve">SEGUROS DE LOS 5 VEHICULOS </t>
  </si>
  <si>
    <t>FRASCOS DE CAFÉ MOLIDO (OFICINA DE CAMBIO Y PLANTA)</t>
  </si>
  <si>
    <t>CAJAS DE TE DE SABORES (OFICINA DE CAMBIO Y PLANTA)</t>
  </si>
  <si>
    <t>RESMAS DE PAPEL MEMBRETEADO CARTA (SI MANDAN A IMPRIMIR)</t>
  </si>
  <si>
    <t>RESMAS DE PAPEL BOND T/CARTA</t>
  </si>
  <si>
    <t>RESMAS DE PAPEL BOND T/OFICIO</t>
  </si>
  <si>
    <t>ROLLOS DE PAPEL GIGANTES (OFICINA DE CAMBIO Y PLANTA)</t>
  </si>
  <si>
    <t xml:space="preserve">SOBRES MANILA TAMAÑO OFICIO </t>
  </si>
  <si>
    <t>BLOCK DE POST´IT VARIOS TAMAÑOS</t>
  </si>
  <si>
    <t>BLOCK DE NOTAS</t>
  </si>
  <si>
    <t>LIBRETAS PARA TAQUIGRAFIA</t>
  </si>
  <si>
    <t>LEITZ PARA ARCHIVO (OFICINA CENTRAL, OFICINA DE CAMBIO Y PLANTA)</t>
  </si>
  <si>
    <t>CUPONES DE GASOLINA/ DIESEL</t>
  </si>
  <si>
    <t xml:space="preserve">LITROS DE ACEITE PARA MOTOR </t>
  </si>
  <si>
    <t xml:space="preserve">LITROS DE AGUA PARA BATERIA </t>
  </si>
  <si>
    <t>LITROS DE REFRIGERANTE</t>
  </si>
  <si>
    <t>TONER PARA FOTOCOPIADORA BROTHER SCANER DCP8060 LASER</t>
  </si>
  <si>
    <t>JUEGOS DE TINTAS  HP LASER YET COLOR - 2550L, Q3960A, Q3961A, Q3962A, Q3963A</t>
  </si>
  <si>
    <t>HP COLOR LASERJET, IMAGING DRUM Q3964A</t>
  </si>
  <si>
    <t>TONER PARA IMPRESORA SAMSUNG 1740</t>
  </si>
  <si>
    <t>TONER PARA IMPRESORA HP 64A</t>
  </si>
  <si>
    <t>JUEGOS DE COBERTORES PARA EQUIPOS DE COMPUTO E IMPRESORAS</t>
  </si>
  <si>
    <t xml:space="preserve">PAGO DE RENOVACION DE GAFETES DE COMBEX IM </t>
  </si>
  <si>
    <t>RESALTADORES DE TEXTO</t>
  </si>
  <si>
    <t>ROLLOS DE TAPE GRUESO</t>
  </si>
  <si>
    <t>ROLLOS DE TAPE MÁGICO</t>
  </si>
  <si>
    <t xml:space="preserve">ROLLOS DE TAPE GRANDE Y DELGADO </t>
  </si>
  <si>
    <t>CAJA DE FASTERS</t>
  </si>
  <si>
    <t>CAJAS DE LAPICEROS DE COLORES</t>
  </si>
  <si>
    <t>CAJAS DE LAPICES</t>
  </si>
  <si>
    <t>CORRECTORES EN PLUMA</t>
  </si>
  <si>
    <t>BARRAS DE PEGAMENTO</t>
  </si>
  <si>
    <t>CD´S REGRABABLES CON CAJA</t>
  </si>
  <si>
    <t xml:space="preserve">BORRADORES DE GOMA </t>
  </si>
  <si>
    <t>CAJA DE GRAPAS</t>
  </si>
  <si>
    <t>ESCOBAS (OFICINA DE CAMBIO Y PLANTA)</t>
  </si>
  <si>
    <t>SERVILLETAS DE TELA PARA LIMPIAR MUEBLES (OFICINA DE CAMBIO Y PLANTA)</t>
  </si>
  <si>
    <t>RESPUESTOS PARA VEHICULOS (OVERHAUL)</t>
  </si>
  <si>
    <t>VEHICULO</t>
  </si>
  <si>
    <t>UNIDAD ADMINISTRATIVA FINANCIERA</t>
  </si>
  <si>
    <t>UNIDAD DE INSPECCIÓN POSTAL</t>
  </si>
  <si>
    <t>SUPERVISIÓN Y VERIFICACIÓN DE SERVICIOS POSTALES CONCESIONADOS</t>
  </si>
  <si>
    <t>DIRECCIÓN GENERAL DE CORREOS Y TELÉGRAFOS</t>
  </si>
  <si>
    <t xml:space="preserve">FONDO SOCIAL DE SOLIDARIDAD </t>
  </si>
  <si>
    <t xml:space="preserve">TOTAL POR  RENGLON </t>
  </si>
  <si>
    <t xml:space="preserve"> 241</t>
  </si>
  <si>
    <t xml:space="preserve"> 243</t>
  </si>
  <si>
    <t xml:space="preserve"> 244</t>
  </si>
  <si>
    <t xml:space="preserve">FORMULARIOS </t>
  </si>
  <si>
    <t xml:space="preserve"> 253</t>
  </si>
  <si>
    <t xml:space="preserve"> 262</t>
  </si>
  <si>
    <t xml:space="preserve"> 292</t>
  </si>
  <si>
    <t xml:space="preserve"> 298</t>
  </si>
  <si>
    <t>ADQ</t>
  </si>
  <si>
    <t>U DE APOY</t>
  </si>
  <si>
    <t>CR</t>
  </si>
  <si>
    <t xml:space="preserve">ANDALUCIA </t>
  </si>
  <si>
    <t xml:space="preserve">DRAGADOS </t>
  </si>
  <si>
    <t xml:space="preserve">RRHH </t>
  </si>
  <si>
    <t xml:space="preserve">UNIDAD DE APOYO </t>
  </si>
  <si>
    <t xml:space="preserve">CONVOYES REGIONALES </t>
  </si>
  <si>
    <t xml:space="preserve">PROYECTO ANDALUCIA </t>
  </si>
  <si>
    <t xml:space="preserve">DRAGADO CAUCE Y MITIGACION  EN RIOS SANTA CATALINA LA TINTA  ALTA VERAPAZ </t>
  </si>
  <si>
    <t>DRAGADOS EN RIOS, COMO MEDIDA  DE MITIGACION  Y/O PREVENCION PARA LA RED VIAL</t>
  </si>
  <si>
    <t xml:space="preserve">DRAGADO CAUCE Y MITIGACION  EN RIOS SAN AGUSTIN ACASAGUASTLAN, Y EL JICARO; EL PROGRESO, PUERTO BARRIOS,  IZABAL </t>
  </si>
  <si>
    <t xml:space="preserve">DRAGADO CAUCE Y MITIGACION  EN RIOS ASUNCION MITA,  JUTIAPA </t>
  </si>
  <si>
    <t xml:space="preserve">DRAGADO CAUCE Y MITIGACION  EN RIOS EN MUNICIPIOS DE MALACATAN, CATARINA  Y PAJAPITA DEL DEPARTAMENTO DE  SAN MARCOS </t>
  </si>
  <si>
    <t>DRAGADO CAUCE Y MITIGACION  EN RIOS SANTA LUCIA COTZULMALGUAPA, ESCUINTLA</t>
  </si>
  <si>
    <t>DRAGADO CAUCE Y MITIGACION  EN RIOS SAN SEBASTIAN, RETALHULEU</t>
  </si>
  <si>
    <t xml:space="preserve">DRAGADO CAUCE Y MITIGACION  EN RIOS PATULUL,  SUCHITEPEQUEZ </t>
  </si>
  <si>
    <t>DRAGADO CAUCE Y MITIGACION  EN RIOS SAN JOSE ESCUINTLA</t>
  </si>
  <si>
    <t xml:space="preserve">DRAGADO CAUCE Y MITIGACION  EN RIO BRAVO, SUCHITEPEQUEZ </t>
  </si>
  <si>
    <t>DRAGADO CAUCE Y MITIGACION  EN RIOS CHIQUIMULA , SANTA ROSA</t>
  </si>
  <si>
    <t xml:space="preserve">DRAGADO CAUCE Y MITIGACION  EN RIOS MOYUTA JUTIAPA </t>
  </si>
  <si>
    <t xml:space="preserve">DRAGADO CAUCE Y MITIGACION  EN RIOS CUILCO HUEHUETENANGO </t>
  </si>
  <si>
    <t xml:space="preserve">DRAGADO CAUCE Y MITIGACION  EN RIOS SAN JOSE EL IDOLO  SUCHITEPEQUEZ </t>
  </si>
  <si>
    <t xml:space="preserve">DRAGADO CAUCE Y MITIGACION  EN RIO  HONDO ZACAPA </t>
  </si>
  <si>
    <t xml:space="preserve">CAFÉ  </t>
  </si>
  <si>
    <t xml:space="preserve"> CAFÉ  </t>
  </si>
  <si>
    <t>AZUCAR</t>
  </si>
  <si>
    <t xml:space="preserve">AGUA PURA </t>
  </si>
  <si>
    <t xml:space="preserve">PARALES </t>
  </si>
  <si>
    <t xml:space="preserve">TABLAS </t>
  </si>
  <si>
    <t xml:space="preserve">TOALLAS </t>
  </si>
  <si>
    <t xml:space="preserve">LAZO </t>
  </si>
  <si>
    <t xml:space="preserve">GORRAS </t>
  </si>
  <si>
    <t>HOJAS CARTA (RESMA)</t>
  </si>
  <si>
    <t>HOJA OFICIO (RESMA)</t>
  </si>
  <si>
    <t>PAPEL TOALLA 12 X 240MTS (CAJA)</t>
  </si>
  <si>
    <t>PAPEL HIGIENICO DOBLE HOJA 6 X 250MTS (CAJA)</t>
  </si>
  <si>
    <t>FOLDER MANILA OFICIO</t>
  </si>
  <si>
    <t>SOBRE MANILA MEDIA CARTA</t>
  </si>
  <si>
    <t>SOBRE MANILA OFICIO</t>
  </si>
  <si>
    <t xml:space="preserve">SEPARADOR  CARTA </t>
  </si>
  <si>
    <t>CUADERNO 70 HOJAS EN SPIRAL</t>
  </si>
  <si>
    <t xml:space="preserve">PERIODICOS </t>
  </si>
  <si>
    <t xml:space="preserve">LLANTAS </t>
  </si>
  <si>
    <t>MAGUERAS</t>
  </si>
  <si>
    <t xml:space="preserve">ACETILENO </t>
  </si>
  <si>
    <t xml:space="preserve">COMBUSTIBLE  DIESEL </t>
  </si>
  <si>
    <t>COMBUSTIBLE  REGULAR</t>
  </si>
  <si>
    <t>COMBUSTIBLE EXTRA</t>
  </si>
  <si>
    <t xml:space="preserve">FUNGICIDAS </t>
  </si>
  <si>
    <t>TINTA CH551H BLACK</t>
  </si>
  <si>
    <t>TINTA C9351A</t>
  </si>
  <si>
    <t>TINTA C4844A</t>
  </si>
  <si>
    <t>TINTA C4837A</t>
  </si>
  <si>
    <t>TINTA CH562H</t>
  </si>
  <si>
    <t>TINTA C9352A</t>
  </si>
  <si>
    <t>TINTA C4836A</t>
  </si>
  <si>
    <t>TINTA C4838A</t>
  </si>
  <si>
    <t>TONER CE505A</t>
  </si>
  <si>
    <t>TONER MX-235NT</t>
  </si>
  <si>
    <t>TONER Q5949A</t>
  </si>
  <si>
    <t>TINTA PG210</t>
  </si>
  <si>
    <t>TINTA C9363W</t>
  </si>
  <si>
    <t>TONER CE310A</t>
  </si>
  <si>
    <t>TONER CE311A</t>
  </si>
  <si>
    <t>TONER CE312A</t>
  </si>
  <si>
    <t>TONER CE313A</t>
  </si>
  <si>
    <t>BOLSA GRANDE 24"X35" CAJA DE 10 UNIDADES</t>
  </si>
  <si>
    <t>FUNDA PARA PROSPECTO OFICIO</t>
  </si>
  <si>
    <t>PEGAMENTOS</t>
  </si>
  <si>
    <t xml:space="preserve">REMOVEDOR </t>
  </si>
  <si>
    <t xml:space="preserve">ESPEJOS  DE VIDRIO </t>
  </si>
  <si>
    <t xml:space="preserve">VENTANAS DE VIDRIO </t>
  </si>
  <si>
    <t xml:space="preserve">LAVAMANOS </t>
  </si>
  <si>
    <t xml:space="preserve">CEMENTO </t>
  </si>
  <si>
    <t xml:space="preserve">BLOCK </t>
  </si>
  <si>
    <t>ALAMBRE  DE AMARRE</t>
  </si>
  <si>
    <t xml:space="preserve">HIERRO </t>
  </si>
  <si>
    <t>TUBOS DE HIERRO GALAVANIZADO</t>
  </si>
  <si>
    <t xml:space="preserve">CLAVOS </t>
  </si>
  <si>
    <t xml:space="preserve">PALAS </t>
  </si>
  <si>
    <t xml:space="preserve">AZADON </t>
  </si>
  <si>
    <t>CARRETAS</t>
  </si>
  <si>
    <t xml:space="preserve">CHAPAS </t>
  </si>
  <si>
    <t>CINTA SELLADORA 2" TRANSPARENTE</t>
  </si>
  <si>
    <t>CINTA TAPE 3/4 X 27</t>
  </si>
  <si>
    <t>MASKIN TAPE 1" X 25</t>
  </si>
  <si>
    <t xml:space="preserve">BOLIGRAFO DE COLORES </t>
  </si>
  <si>
    <t>BOLIGRAFO GEL COLORES</t>
  </si>
  <si>
    <t>SACAPUNTAS ALUMINIO</t>
  </si>
  <si>
    <t>CORRECTOR TIPO LAPICERO</t>
  </si>
  <si>
    <t>MARCADOR PERMANENTE COLORES</t>
  </si>
  <si>
    <t xml:space="preserve">MARCADOR PARA PIZARRA </t>
  </si>
  <si>
    <t>CD DE 700MB</t>
  </si>
  <si>
    <t>CUENTAFACIL</t>
  </si>
  <si>
    <t>CLIP JUMBO</t>
  </si>
  <si>
    <t>CLIP STANDARD</t>
  </si>
  <si>
    <t>TIJERA 6 PULGADAS</t>
  </si>
  <si>
    <t>JABON EN BOLA 3 PACK</t>
  </si>
  <si>
    <t>BOLSA DE DETERGENTE EN POLVO 1500 GR</t>
  </si>
  <si>
    <t>LAVAPLATOS 450 GR</t>
  </si>
  <si>
    <t>JABON EN POLVO 600 GR</t>
  </si>
  <si>
    <t>LIMPIAMUEBLES 11.75 OZ</t>
  </si>
  <si>
    <t>AMBIENTAL EN AEROSOL 400 ML</t>
  </si>
  <si>
    <t>JABON LIQUIDO GALON</t>
  </si>
  <si>
    <t>PASTILLA AMBIENTAL P/BAÑO C/ALAMBRE 60GRS</t>
  </si>
  <si>
    <t xml:space="preserve"> DESINFECTANTE PARA PISO GALON </t>
  </si>
  <si>
    <t xml:space="preserve">CAFETERA </t>
  </si>
  <si>
    <t xml:space="preserve">CUCHILLOS </t>
  </si>
  <si>
    <t xml:space="preserve">TENERDORES </t>
  </si>
  <si>
    <t xml:space="preserve">CUACHARAS </t>
  </si>
  <si>
    <t>PLAFONERAS</t>
  </si>
  <si>
    <t>FOCOS</t>
  </si>
  <si>
    <t xml:space="preserve">TOMACORRIENTE </t>
  </si>
  <si>
    <t xml:space="preserve">FLIP-ON </t>
  </si>
  <si>
    <t xml:space="preserve">ARENA </t>
  </si>
  <si>
    <t xml:space="preserve">PIEDRIN </t>
  </si>
  <si>
    <t>LLANTAS PARA CAMION</t>
  </si>
  <si>
    <t>LLANTAS PARA PICK UP</t>
  </si>
  <si>
    <t xml:space="preserve">LLANTAS PARA AUTOMOVIL </t>
  </si>
  <si>
    <t xml:space="preserve">LLANTAS PARA CAMION CONVENCIONAL </t>
  </si>
  <si>
    <t>DERECHO DE BIENES INTANGIBLES</t>
  </si>
  <si>
    <t>MANTENIMNIENTO DE MEDIOS DE TRANSPORTE</t>
  </si>
  <si>
    <t>SEGUROS Y FIANZAS</t>
  </si>
  <si>
    <t>COMISIONES BANCARIAS</t>
  </si>
  <si>
    <t xml:space="preserve">ARRENDAMIENTO DE MAQUINARIA  Y EQUIPO DE CONSTRUCCIÓN </t>
  </si>
  <si>
    <t xml:space="preserve">MANTENIMIENTO Y  REPARACIÓN  DE MAQUINARIA  Y EQUIPO DE PRODUCCIÓN </t>
  </si>
  <si>
    <t>SERVICIOS DE AUDITORIA</t>
  </si>
  <si>
    <t xml:space="preserve">OTROS ESTUDIOS Y /O SERVICIOS </t>
  </si>
  <si>
    <t xml:space="preserve">COMBUSTIBLES Y LUBRICANTES </t>
  </si>
  <si>
    <t xml:space="preserve">MANTENIMIENTO  Y REPARACIÓN  DE BIENES  NACIONALES  DE USO COMÚN </t>
  </si>
  <si>
    <t>UNIDAD DE CONSTRUCCION DE EDIFICIOS DEL ESTADO -UCEE-</t>
  </si>
  <si>
    <t>PROGRAMA 14 "CONSTRUCCION DE OBRA PUBLICA"</t>
  </si>
  <si>
    <t>PLANIFICACION / OPERACIONES</t>
  </si>
  <si>
    <t>FINANCIERO / AUDITORIA</t>
  </si>
  <si>
    <t>INSTALACIONES DE DESCANSO PARA LOS TRABAJADORES DE UCEE</t>
  </si>
  <si>
    <t>PROGRAMA 96 "MEJORAMIENTO PARA LA INFRAESTRUCTURA ESCOLAR"</t>
  </si>
  <si>
    <t>CORREOS</t>
  </si>
  <si>
    <t>DIVULGACIÓN</t>
  </si>
  <si>
    <t>IMPRESIÓN HOJAS LIBRO DE ACTAS 100 HOJAS</t>
  </si>
  <si>
    <t>AUTORIZACIÓN E IMPRESIÓN HOJAS MOVIBLES COMBUSTIBLES</t>
  </si>
  <si>
    <t>AUTORIZACIÓN SOLICITUD DE PEDIDO DE COMBUSTIBLE</t>
  </si>
  <si>
    <t>INGRESO DE CORRESPONDENCIA</t>
  </si>
  <si>
    <t>IMPRESIÓN HOJAS KÁRDEX ALMACÉN 1000</t>
  </si>
  <si>
    <t>IMPRESIÓN DE REQUISICIONES</t>
  </si>
  <si>
    <t>TALONARIOS DE NOMBRAMIENTO DE COMISIONES</t>
  </si>
  <si>
    <t>TARJETAS DE PRESENTACIÓN</t>
  </si>
  <si>
    <t>VIÁTICOS</t>
  </si>
  <si>
    <t>ARRENDAMIENTO DE MAQUINAS</t>
  </si>
  <si>
    <t>MANT Y REP EQUIPO DE OFICINA</t>
  </si>
  <si>
    <t>MANT Y REP MEDIOS DE TRANSPORTE</t>
  </si>
  <si>
    <t>MANT Y REP PARA COMUNICACIONES</t>
  </si>
  <si>
    <t>MANT Y REP DE EQUIPO DE COMPUTO</t>
  </si>
  <si>
    <t>MANT Y REP DE EDIFICIOS (INCLUYE PINTURA DEL EDIFICIO)</t>
  </si>
  <si>
    <t>MANT Y REP DE OTRAS OBRAS E INSTALACIONES</t>
  </si>
  <si>
    <t>SERVICIOS DE CAPACITACION</t>
  </si>
  <si>
    <t>PRIMAS Y GASTO DE SEGUROS</t>
  </si>
  <si>
    <t>AUTORIZACIÓN HOJAS DE LIBROS DE ACTAS</t>
  </si>
  <si>
    <t>AUTORIZACIÓN E IMPRESIÓN DE PEDIDO DE COMBUSTIBLES</t>
  </si>
  <si>
    <t>AUTORIZACIÓN HOJAS DE LIBROS REGISTRO CONTROL DE CUPONES</t>
  </si>
  <si>
    <t>AUTORIZACIÓN HOJAS KÁRDEX DE ALMACÉN</t>
  </si>
  <si>
    <t>IMPUESTOS DE LOS VEHÍCULOS UCEE</t>
  </si>
  <si>
    <t>TRASPASO DE VEHÍCULOS</t>
  </si>
  <si>
    <t>TIMBRES NOTARIALES</t>
  </si>
  <si>
    <t>PROTOCOLO</t>
  </si>
  <si>
    <t>CAMBIO DE CHAPA SEDE PANAJACHEL</t>
  </si>
  <si>
    <t>COPIA DE LLAVES DE OFICINA UCP PRIMER NIVEL</t>
  </si>
  <si>
    <t>SERVICIO DE AROMOTIZACIÓN DE SANITARIOS</t>
  </si>
  <si>
    <t>PINCHAZOS DE VEHÍCULOS DE UCEE</t>
  </si>
  <si>
    <t>CAMBIO DE CHAPAS</t>
  </si>
  <si>
    <t>SERVICIO DE CHAPAS PARA ESCRITORIOS Y ARCHIVOS</t>
  </si>
  <si>
    <t>GARRAFONES DE AGUA PURA</t>
  </si>
  <si>
    <t>AZÚCAR EN BOLSA DE 5 LIBRAS</t>
  </si>
  <si>
    <t>CAFÉ PARA HERVIR, BOLSA 400 GRAMOS</t>
  </si>
  <si>
    <t>FRASCO DE CREMORA GRANDE 35.3 ONZAS</t>
  </si>
  <si>
    <t>CAJA DE TÉ DE CANELA, 20 UNIDADES</t>
  </si>
  <si>
    <t>CAJA DE TÉ DE MANZANILLA, 20 UNIDADES</t>
  </si>
  <si>
    <t>CAJA DE TÉ DE JAMAICA, 20 UNIDADES</t>
  </si>
  <si>
    <t>CAJA DE TÉ DE NATURAL, 20 UNIDADES</t>
  </si>
  <si>
    <t>CAJA DE TÉ DE PERICÓN, 20 UNIDADES</t>
  </si>
  <si>
    <t>CENAS PARA EL PERSONAL DEPTO. ADMINISTRATIVO</t>
  </si>
  <si>
    <t>ROLLOS DE CÁÑAMO</t>
  </si>
  <si>
    <t>CHALECO NARANJA PARA MOTORISTA</t>
  </si>
  <si>
    <t>CINTA PARA CARNÉS DEL PERSONAL</t>
  </si>
  <si>
    <t>BOTAS PLÁSTICAS</t>
  </si>
  <si>
    <t>TRAJE IMPERMEABLE PARA MOTORISTA</t>
  </si>
  <si>
    <t>HOJAS MEMBRETADAS TAMAÑO CARTA ORIGINAL Y COPIA</t>
  </si>
  <si>
    <t>HOJAS MEMBRETADAS TAMAÑO OFICIO ORIGINAL Y COPIA</t>
  </si>
  <si>
    <t>RESMAS DE PAPEL TAMAÑO DOBLE CARTA</t>
  </si>
  <si>
    <t>FOLDERS COLGANTES OFICIO</t>
  </si>
  <si>
    <t>ROLLOS DE PAPEL HIGIÉNICO JUMBO</t>
  </si>
  <si>
    <t>ROLLOS DE MASKING TAPE DE 1"</t>
  </si>
  <si>
    <t>ROLLOS DE MASKING TAPE DE 2"</t>
  </si>
  <si>
    <t>SOBRES PARA CD O DVD</t>
  </si>
  <si>
    <t>JUEGOS DE PASTAS PARA LIBROS DE ACTAS</t>
  </si>
  <si>
    <t>INDEX TAB TRANSPARENTES</t>
  </si>
  <si>
    <t>LIBRETAS PARA TAQUIGRAFÍA</t>
  </si>
  <si>
    <t>BLOCK RAYADO AMARILLO TAMAÑO CARTA</t>
  </si>
  <si>
    <t>LIBROS EMPASTADOS DE 200 HOJAS PARA ACTAS</t>
  </si>
  <si>
    <t>CUADERNOS EMPASTADOS DE 100 HOJAS</t>
  </si>
  <si>
    <t>BLOCK AUTOADHESIVO 3*3</t>
  </si>
  <si>
    <t>BLOCK AUTOADHESIVO 3*4</t>
  </si>
  <si>
    <t>SUSCRIPCIÓN DIARIO DE CENTRO AMÉRICA</t>
  </si>
  <si>
    <t>SUSCRIPCIÓN PRENSA LIBRE</t>
  </si>
  <si>
    <t>SUSCRIPCIÓN EL PERIÓDICO</t>
  </si>
  <si>
    <t>TALONARIOS DE INGRESOS A ALMACÉN</t>
  </si>
  <si>
    <t>LLANTAS 245/75 R16 TODO TERRENO</t>
  </si>
  <si>
    <t>LLANTAS 255/70 R16 TODO TERRENO</t>
  </si>
  <si>
    <t>LLANTAS 235/75 R15</t>
  </si>
  <si>
    <t>LLANTAS 235/80 R16</t>
  </si>
  <si>
    <t>LLANTAS 215/70 R16</t>
  </si>
  <si>
    <t>LLANTAS 205/70 R15</t>
  </si>
  <si>
    <t>LLANTAS PARA MOTOS</t>
  </si>
  <si>
    <t>MANGUERA 3/4 X 100 PIES</t>
  </si>
  <si>
    <t>BANDAS ELÁSTICAS (BOLSA)</t>
  </si>
  <si>
    <t>GALONES DE CLORO</t>
  </si>
  <si>
    <t>REFRIGERANTE</t>
  </si>
  <si>
    <t>GAS EN GALÓN PARA LAVAR MOTOR</t>
  </si>
  <si>
    <t>GALONES DE ACEITE 20W50</t>
  </si>
  <si>
    <t>LUBRICANTES POR SERVICIOS DE VEHÍCULOS DE UCEE</t>
  </si>
  <si>
    <t>VALES DE COMBUSTIBLE PARA LOS VEHÍCULOS UCEE</t>
  </si>
  <si>
    <t>FUMIGACIÓN CASA PANAJACHEL</t>
  </si>
  <si>
    <t>FUMIGACIÓN EDIFICIO UCEE</t>
  </si>
  <si>
    <t>ASPIRINA 500MG.DE 20 UNIDADES C/U</t>
  </si>
  <si>
    <t>ASPIRINA FORTE DE 20 UNIDADES C/U</t>
  </si>
  <si>
    <t>DORIVAL 200 MG 12 TABLETAS C/U</t>
  </si>
  <si>
    <t>PANADOL ANTIGRIPAL 12 TABLETAS C/U (AMARILLAS)</t>
  </si>
  <si>
    <t>PANADOL EXTRAFUERTE</t>
  </si>
  <si>
    <t>WINASORB DE 500MG. DE 12 TABLETAS C/U</t>
  </si>
  <si>
    <t>SERTAL 20 UNIDADES C/U</t>
  </si>
  <si>
    <t>NEUMONIL FORTE 12 COMPRIMIDOS C/U</t>
  </si>
  <si>
    <t>TABCIN EXTRAFUERTE DE 12 TABLETAS</t>
  </si>
  <si>
    <t>TABCIN GEL DIA</t>
  </si>
  <si>
    <t>SAL ANDRES  10 SOBRES</t>
  </si>
  <si>
    <t>SAL ANDRES LIMON</t>
  </si>
  <si>
    <t>IBOPROFENO 2 POR SOBRE</t>
  </si>
  <si>
    <t>PEPTO BISMOL TABLETA</t>
  </si>
  <si>
    <t>AGUA OXIGENADA EN SPRAY</t>
  </si>
  <si>
    <t>METAPHEN SPRAY</t>
  </si>
  <si>
    <t>ALGON POR LIBRA PARA CURACIONES</t>
  </si>
  <si>
    <t>GAZAS PARA CURACIONES CAJA</t>
  </si>
  <si>
    <t>CAJA DE CURITAS</t>
  </si>
  <si>
    <t>KOLIT DISPENSADOR DE 50 SOBRES 4 TABLEAS P/S</t>
  </si>
  <si>
    <t>ALKA-SELZER 12 UNIDADES</t>
  </si>
  <si>
    <t>ALKA-D DE 12 TABLETAS C/U</t>
  </si>
  <si>
    <t>ALKA GASTRIC DE 36</t>
  </si>
  <si>
    <t>LOMOTIL 40 TABLETAS 2MG</t>
  </si>
  <si>
    <t>CARTUCHOS CANON CL-211 COLOR</t>
  </si>
  <si>
    <t>CARTUCHOS CANON PG-210 NEGRO</t>
  </si>
  <si>
    <t>CARTUCHOS HP 122 NEGRO</t>
  </si>
  <si>
    <t>CARTUCNOS HP 122 TRICOLOR</t>
  </si>
  <si>
    <t>CARTUCHOS HP CC640W (60 NEGRO)</t>
  </si>
  <si>
    <t>CARTUCHOS HP CC643W (60 COLOR)</t>
  </si>
  <si>
    <t>TONER HP Q5949A NEGRO</t>
  </si>
  <si>
    <t>CARTUCHOS EPSON T082120 NEGRO</t>
  </si>
  <si>
    <t>CARTUCHOS EPSON T082220 CYAN</t>
  </si>
  <si>
    <t>CARTUCHOS EPSON T082320 MAGENTA</t>
  </si>
  <si>
    <t>CARTUCHOS EPSON T082420 AMARILLO</t>
  </si>
  <si>
    <t>CARTUCHOS EPSON T082520 CYAN LIGHT</t>
  </si>
  <si>
    <t>CARTUCHOS EPSON T082620 MAGENTA LIGTH</t>
  </si>
  <si>
    <t>CARTUCHOS CANON PG-40 NEGRO</t>
  </si>
  <si>
    <t>CARTUCHOS CANON CL-41 COLOR</t>
  </si>
  <si>
    <t>TONER PARA FOTOCOPIADORA SHARP MODELO MXM232D</t>
  </si>
  <si>
    <t>TONER SAMSUNG MLT D104S</t>
  </si>
  <si>
    <t>CARTUCHO CC653 (901 NEGRO)</t>
  </si>
  <si>
    <t>CARTUCHO CC656 (901 COLOR)</t>
  </si>
  <si>
    <t>TONER HP Q6000A NEGRO</t>
  </si>
  <si>
    <t>TONER HP Q6001A CYAN</t>
  </si>
  <si>
    <t>TONER HP Q6002A AMARILLO</t>
  </si>
  <si>
    <t>TONER HP Q6003A MAGENTA</t>
  </si>
  <si>
    <t>FRASCO DE TINTA EPSON T664120 NEGRO</t>
  </si>
  <si>
    <t>FRASCO DE TINTA EPSON T664220 CYAN</t>
  </si>
  <si>
    <t>FRASCO DE TINTA EPSON T664320 MAGENTA</t>
  </si>
  <si>
    <t>FRASCO DE TINTA EPSON T664420 AMARILLO</t>
  </si>
  <si>
    <t>TINTA P/ALMOHADILLA ROLL ON  NEGRO</t>
  </si>
  <si>
    <t>LOMO ESPIRALES 1/2" COLOR TRANSPARENTE 100 UNID</t>
  </si>
  <si>
    <t>LOMO ESPIRALES 3/8" COLOR TRANSPARENTE 100 UNID</t>
  </si>
  <si>
    <t xml:space="preserve">PASTAS TRANSPARENTES </t>
  </si>
  <si>
    <t>PASTAS TRANSPARENTES COLOR</t>
  </si>
  <si>
    <t>CALCOMANIA ADHESIVA COLOR NEGRO P/CASCO</t>
  </si>
  <si>
    <t>PITA PLASTICA ROLLO P/ ARCHIVO</t>
  </si>
  <si>
    <t>BOLSAS PLASTICAS DE 24X36X8 (300 BOLSAS)</t>
  </si>
  <si>
    <t>PORTAGAFETES CON GANCHO</t>
  </si>
  <si>
    <t>MATERIAL PARA GAFETES DEL PERSONAL BOLSA 10 HOJAS</t>
  </si>
  <si>
    <t>CAJAS PLASTICAS CON TAPADERA DE 40CMS*60CMS*30CMS</t>
  </si>
  <si>
    <t>ALFOMBAS CON LOGOTIPO DE LA INSTITUCION</t>
  </si>
  <si>
    <t>SILICÓN PARA TABLERO Y TAPICERÍA</t>
  </si>
  <si>
    <t>VAJILLAS</t>
  </si>
  <si>
    <t>TAZAS Y PORCELANAS</t>
  </si>
  <si>
    <t>TAPADERA PARA CONTADOR DE AGUA</t>
  </si>
  <si>
    <t>PUERTA DE ARCHIVO DE METAL</t>
  </si>
  <si>
    <t>DESARMADORES</t>
  </si>
  <si>
    <t>BROCAS</t>
  </si>
  <si>
    <t>METRO</t>
  </si>
  <si>
    <t>CHAPAS Y CANDADOS</t>
  </si>
  <si>
    <t>CORRECTORES PANASONIC</t>
  </si>
  <si>
    <t>ENGRAPADORAS SWINGLINE</t>
  </si>
  <si>
    <t>CAJA DE GRAPAS ESTANDAR</t>
  </si>
  <si>
    <t>HULES EN BOLSA</t>
  </si>
  <si>
    <t>MARCADORES FLOURECENTES</t>
  </si>
  <si>
    <t>BOLIGRAFOS BIC</t>
  </si>
  <si>
    <t>BORRADORES DE ESCOBITA</t>
  </si>
  <si>
    <t>PERFORADOR O SACABOCADO LEITZ</t>
  </si>
  <si>
    <t>MACADORES PARA PIZARRON</t>
  </si>
  <si>
    <t>ROLLOS DE TAPE MAGICO</t>
  </si>
  <si>
    <t>CORRECTORES LIQUIDOS TIPO PLUMA</t>
  </si>
  <si>
    <t>CAJAS DE CLIPS ESTÁNDAR</t>
  </si>
  <si>
    <t>CAJAS DE FASTENER PLASTICOS</t>
  </si>
  <si>
    <t>INDICADORES CON 25 HOJAS C/U 5 COLORES</t>
  </si>
  <si>
    <t>PEGAMENTO PRITT EN TUBO GRANDE</t>
  </si>
  <si>
    <t>ALMOHADILLAS 1</t>
  </si>
  <si>
    <t>ALMOHADILLAS 2</t>
  </si>
  <si>
    <t>SELLOS DE HULE TRODAT</t>
  </si>
  <si>
    <t>SELLO DE RECEPCIÓN</t>
  </si>
  <si>
    <t>DVD IMPRIMIBLES  TORRES DE 100 UNIDADES</t>
  </si>
  <si>
    <t>MINAS 0,5</t>
  </si>
  <si>
    <t>BOTE DE PEGAMENTO (RESISTOL)</t>
  </si>
  <si>
    <t>TAPE GRUESO DE 2" TRANSPARENTE SELLADOR</t>
  </si>
  <si>
    <t>BORRADOR BLANCO GRANDE</t>
  </si>
  <si>
    <t>GALONES DE DESINFECTANTE</t>
  </si>
  <si>
    <t>DETERGENTE EN BOLSA 500 GRAMOS</t>
  </si>
  <si>
    <t>JABÓN PARA MANOS EN SPRAY CAJA 6 UNIDADES</t>
  </si>
  <si>
    <t>LAVATRASTOS EN TARRO</t>
  </si>
  <si>
    <t>AMBIENTA</t>
  </si>
  <si>
    <t>ESPONJAS VEDES</t>
  </si>
  <si>
    <t>CEPILLOS DE PLANCHITA PLÁSTICOS</t>
  </si>
  <si>
    <t>TOALLAS DOBLES PARA TRAPEAR</t>
  </si>
  <si>
    <t>ESCOBAS PLÁSTICAS O CEPILLOS</t>
  </si>
  <si>
    <t>LIMPIADORA DE CONTACTOS SPRAY</t>
  </si>
  <si>
    <t>PASTA DE PULIR VEHÍCULOS (LIBRA)</t>
  </si>
  <si>
    <t>PASTA P/LUSTRAR VEHÍCULOS</t>
  </si>
  <si>
    <t>LIMPIA MUEBLES PLEEGHS SPRAY</t>
  </si>
  <si>
    <t>CEPILLO DE GUSANO</t>
  </si>
  <si>
    <t>MASCARILLAS CAJA DE 20 UNIDADES</t>
  </si>
  <si>
    <t>CAFETERA DE 60 TAZAS</t>
  </si>
  <si>
    <t>EXTENCION DE 20 MTS.</t>
  </si>
  <si>
    <t>REGLETA DE 6 TOMAS</t>
  </si>
  <si>
    <t>EXTENSIÓN DE 10 MTS</t>
  </si>
  <si>
    <t>LÁMPARAS COMPLETAS</t>
  </si>
  <si>
    <t>REFLECTORES</t>
  </si>
  <si>
    <t>TUBO PARA LÁMPARAS</t>
  </si>
  <si>
    <t>BOMBILLAS AHORRADORAS</t>
  </si>
  <si>
    <t>BALASTROS 4P32   4*32</t>
  </si>
  <si>
    <t xml:space="preserve">BALASTROS 2*40 </t>
  </si>
  <si>
    <t>BATERÍAS UPS</t>
  </si>
  <si>
    <t>BATERÍAS VEHÍCULOS</t>
  </si>
  <si>
    <t>CASCO PARA MOTORISTA</t>
  </si>
  <si>
    <t>PLUMILLAS JUEGO DE 18"</t>
  </si>
  <si>
    <t>PLUMILLAS JUEGO DE 16"</t>
  </si>
  <si>
    <t>PLUMILLAS JUEGO DE 13"</t>
  </si>
  <si>
    <t>DISCO DURO EXTERNO EXPANSIÓN 4TB</t>
  </si>
  <si>
    <t>DISCO DURO EXTERNO 1TB</t>
  </si>
  <si>
    <t>FUENTE DE PODER P/DELL OPTIPLEX 755</t>
  </si>
  <si>
    <t>REPUESTOS DE VEHÍCULOS UCEE</t>
  </si>
  <si>
    <t>VARIOS</t>
  </si>
  <si>
    <t>PC DE ESCRITORIO</t>
  </si>
  <si>
    <t>AIRE ACONDICIONADO (DIRECCIÓN, SUB E INF)</t>
  </si>
  <si>
    <t>LAPTOPS</t>
  </si>
  <si>
    <t>IMPRESORAS SISTEMA CONTINUO</t>
  </si>
  <si>
    <t>IMPRESORA SISTEMA CONTINUO</t>
  </si>
  <si>
    <t xml:space="preserve">ASPIRADORA </t>
  </si>
  <si>
    <t xml:space="preserve">REFRIGERADORA </t>
  </si>
  <si>
    <t>ESTUFA</t>
  </si>
  <si>
    <t>MESAS PARA COMEDOR GRUESAS BLANCAS</t>
  </si>
  <si>
    <t>SILLAS PARA COMEDOR GRUESAS BLANCAS</t>
  </si>
  <si>
    <t>IMPRESIÓN</t>
  </si>
  <si>
    <t>AGUA ENVASADA</t>
  </si>
  <si>
    <t>PAPEL MEMBRETADO CARTA (ORIGINAL)</t>
  </si>
  <si>
    <t>PAPEL MEMBRETADO CARTA (COPIA)</t>
  </si>
  <si>
    <t>PAPEL MEMBRETADO OFICIO (ORIGINAL)</t>
  </si>
  <si>
    <t>PAPEL MEMBRETADO OFICIO (COPIA)</t>
  </si>
  <si>
    <t>PAPEL BOND CARTA</t>
  </si>
  <si>
    <t>PAPEL BOND DOBLE CARTA</t>
  </si>
  <si>
    <t>PAPEL BOND OFICIO</t>
  </si>
  <si>
    <t>PAPEL BOND ROLLO</t>
  </si>
  <si>
    <t>CARTON</t>
  </si>
  <si>
    <t>SOBRES (VARIOS TIPOS)</t>
  </si>
  <si>
    <t>TIMBRES</t>
  </si>
  <si>
    <t>TONER NEGRO</t>
  </si>
  <si>
    <t>TINTA NEGRO</t>
  </si>
  <si>
    <t>TINTA COLOR</t>
  </si>
  <si>
    <t>BOLIGRAFOS</t>
  </si>
  <si>
    <t>DISCOS COMPACTOS</t>
  </si>
  <si>
    <t>CINTAS</t>
  </si>
  <si>
    <t>HULES</t>
  </si>
  <si>
    <t>INDICADORES</t>
  </si>
  <si>
    <t>MARCADORES</t>
  </si>
  <si>
    <t>NUMERADORA</t>
  </si>
  <si>
    <t>PEGAMENTO LIQUIDO</t>
  </si>
  <si>
    <t>TABLA CON CLIP</t>
  </si>
  <si>
    <t>PEGAMENTO EN BARRA</t>
  </si>
  <si>
    <t>TUBO DE MINAS</t>
  </si>
  <si>
    <t>PLOTTER</t>
  </si>
  <si>
    <t>MOBILIARIO ESCOLAR (PUPITRES)</t>
  </si>
  <si>
    <t>ESCRITORIOS TIPO MODULARES</t>
  </si>
  <si>
    <t>ESCRITORIOS TIPO EJECUTIVOS</t>
  </si>
  <si>
    <t>TALONARIOS CAJA FISCAL</t>
  </si>
  <si>
    <t>PERIODICO (2 MATUTINOS Y DCA)</t>
  </si>
  <si>
    <t>LEYES VARIAS</t>
  </si>
  <si>
    <t>ALMOHADILLAS PARA SELLAR</t>
  </si>
  <si>
    <t>PRENSA PAPEL</t>
  </si>
  <si>
    <t>SELLO DE HULE</t>
  </si>
  <si>
    <t>SELLO AUTOMÁTICO</t>
  </si>
  <si>
    <t>SELLO MADERA</t>
  </si>
  <si>
    <t>CONTRATACIÓN DE RECURSO HUMANO, BIENES Y SERVICIOS</t>
  </si>
  <si>
    <t>CAMBIO DE CHAPAS SEDE PANAJACHEL</t>
  </si>
  <si>
    <t>LITERAS</t>
  </si>
  <si>
    <t>LISTÓN PARA INAUGURACIONES</t>
  </si>
  <si>
    <t>COMBUSTIBLE (GALÓN)</t>
  </si>
  <si>
    <t>LUBRICANTES (GALÓN)</t>
  </si>
  <si>
    <t>TÓNER NEGRO</t>
  </si>
  <si>
    <t>IMPERMEABLES PARA MOTORISTA</t>
  </si>
  <si>
    <t>GAFETES DE IDENTIFICACIÓN</t>
  </si>
  <si>
    <t>PEGAMENTOS (GALÓN)</t>
  </si>
  <si>
    <t>SUPERINTENDENCIA DE TELECOMUNICACIONES</t>
  </si>
  <si>
    <t>ARRENDAMIENTO DE MAQUINARIA DE OFICINA</t>
  </si>
  <si>
    <t>MANTENIMIENTO Y REPARACIÓN DE EQUIPO DE TRANSPORTE</t>
  </si>
  <si>
    <t>IMPUESTOS DERECHOS Y TASAS</t>
  </si>
  <si>
    <t>PAPEL BON TAMAÑO CARTA</t>
  </si>
  <si>
    <t>PAPEL BON TAMAÑO OFICINA</t>
  </si>
  <si>
    <t>BOLSAS MANILA TAMAÑO CARTA</t>
  </si>
  <si>
    <t>ROLLO DE PAPEL</t>
  </si>
  <si>
    <t>SOBRE MANILA GRANDE</t>
  </si>
  <si>
    <t>SOBRE MANILA PEQUEÑO</t>
  </si>
  <si>
    <t>TOALLA DE PAPEL PARA SECADO</t>
  </si>
  <si>
    <t>BLOC DE NOTAS</t>
  </si>
  <si>
    <t>CUADERNO ESPIRAL</t>
  </si>
  <si>
    <t>LIBRETA PARA TAQUIGRAFÍA</t>
  </si>
  <si>
    <t>LIBRO EMPASTADO PARA ACTAS</t>
  </si>
  <si>
    <t>ALFOMBRA DE HULE</t>
  </si>
  <si>
    <t>GASOLINA</t>
  </si>
  <si>
    <t>BOLSAS PLÁSTICAS GRANDES</t>
  </si>
  <si>
    <t>BOLSAS PLÁSTICAS PEQUEÑA</t>
  </si>
  <si>
    <t>PASTAS PLÁSTICAS TAMAÑO CARTA</t>
  </si>
  <si>
    <t>PASTAS PLÁSTICAS TAMAÑO OFICIO</t>
  </si>
  <si>
    <t>PROTECTORES DE HOJAS TRANSPARENTE DE PLÁSTICO</t>
  </si>
  <si>
    <t>CLORURO</t>
  </si>
  <si>
    <t xml:space="preserve">PAGAMENTO </t>
  </si>
  <si>
    <t>BISAGRA</t>
  </si>
  <si>
    <t>PASADOR</t>
  </si>
  <si>
    <t>BASE</t>
  </si>
  <si>
    <t>BASE PARA CALENDARIO</t>
  </si>
  <si>
    <t>BOLÍGRAFO VARIOS COLORES</t>
  </si>
  <si>
    <t>CD REGRABABLE</t>
  </si>
  <si>
    <t>ENGRAPADORA GRANDE</t>
  </si>
  <si>
    <t>FECHADOR</t>
  </si>
  <si>
    <t>FOLIADOR</t>
  </si>
  <si>
    <t>MARCADOR VARIOS COLORES</t>
  </si>
  <si>
    <t>MEMORIA USB 5GB</t>
  </si>
  <si>
    <t>PERFORADOR DE DOS AGUJEROS</t>
  </si>
  <si>
    <t>PERFORADOR DE TRES AGUJEROS</t>
  </si>
  <si>
    <t>DETERGENTE LIQUIDO</t>
  </si>
  <si>
    <t>DETERGENTE EN POLVO</t>
  </si>
  <si>
    <t>JABÓN SECO</t>
  </si>
  <si>
    <t>LIMPIA MUEBLE</t>
  </si>
  <si>
    <t>ABRAZADERAS</t>
  </si>
  <si>
    <t>AISLANTE TÉRMICO</t>
  </si>
  <si>
    <t>BATERÍA</t>
  </si>
  <si>
    <t>BOMBILLO</t>
  </si>
  <si>
    <t>DADOS</t>
  </si>
  <si>
    <t>AGARRADOR</t>
  </si>
  <si>
    <t>PROYECTORES</t>
  </si>
  <si>
    <t>AIRES ACONDICIONADOS</t>
  </si>
  <si>
    <t>SOFTWARE DE CUENTAS POR COBRAR</t>
  </si>
  <si>
    <t>TRANSFERENCIAS A ORGANISMOS INTERNACIONALES</t>
  </si>
  <si>
    <t>TRANSFERENCIAS A ORGANISMOS REGIONALES</t>
  </si>
  <si>
    <t>CORRECTOR LIQUIDO TIPO PLUMA</t>
  </si>
  <si>
    <t>ENGRAPADORA MEDIANA</t>
  </si>
  <si>
    <t>LÁPIZ N2</t>
  </si>
  <si>
    <t>TAPE TRANSPARENTE</t>
  </si>
  <si>
    <t>PERFORADOR DE 3 AGUJEROS</t>
  </si>
  <si>
    <t>TRANSPORTES DE PERSONAS</t>
  </si>
  <si>
    <t>PAPEL TAMAÑO OFICIO</t>
  </si>
  <si>
    <t>PAPEL TAMAÑO CARTA</t>
  </si>
  <si>
    <t>PAPEL SEGURIDAD TAMAÑO OFICIO</t>
  </si>
  <si>
    <t>ARCHIVADOR TAMAÑO CARTA</t>
  </si>
  <si>
    <t>ARCHIVADOR TAMAÑO OFICIO</t>
  </si>
  <si>
    <t>LIBRETA TAQUIGRAFÍA</t>
  </si>
  <si>
    <t>LIBRO PARA ACTAS</t>
  </si>
  <si>
    <t>BOLSA PLÁSTICA PARA BASURA PEQUEÑA</t>
  </si>
  <si>
    <t>BOLSA PLÁSTICA PARA BASURA GRANDE</t>
  </si>
  <si>
    <t>FOLDER TRANSPARENTE OFICIO</t>
  </si>
  <si>
    <t>FOLDER TRANSPARENTE CARTA</t>
  </si>
  <si>
    <t>PASTAS PLÁSTICAS CARTA</t>
  </si>
  <si>
    <t>PASTAS PLÁSTICAS OFICIO</t>
  </si>
  <si>
    <t>GALLETAS RELLENA FRESA</t>
  </si>
  <si>
    <t>JUGO 12 ONZAS UVA</t>
  </si>
  <si>
    <t>WIPE BOLA VARIOS COLORES</t>
  </si>
  <si>
    <t>WIPE BOLA BLANCO</t>
  </si>
  <si>
    <t>BOLSA PARA BASURA PEQUEÑA</t>
  </si>
  <si>
    <t>BOLSA PARA BASURA GRANDE</t>
  </si>
  <si>
    <t xml:space="preserve">CHAPA </t>
  </si>
  <si>
    <t>ETIQUETA METÁLICA</t>
  </si>
  <si>
    <t>PASADOR METÁLICO</t>
  </si>
  <si>
    <t>ALMUERZO</t>
  </si>
  <si>
    <t xml:space="preserve">JUGO  </t>
  </si>
  <si>
    <t>CÁÑAMO</t>
  </si>
  <si>
    <t>SHAMPO CARRO</t>
  </si>
  <si>
    <t>IMPERMEABLE</t>
  </si>
  <si>
    <t>CERA PARA VEHÍCULO</t>
  </si>
  <si>
    <t>GOMA SOLIDA</t>
  </si>
  <si>
    <t>CERA PARA PISO</t>
  </si>
  <si>
    <t xml:space="preserve">DESINFECTANTE </t>
  </si>
  <si>
    <t>LIMPIA MUEBLES</t>
  </si>
  <si>
    <t>SHAMPOO PARA CARRO</t>
  </si>
  <si>
    <t>TOALLA PARA TRAPEAR</t>
  </si>
  <si>
    <t>PERIÓDICO NACIONAL</t>
  </si>
  <si>
    <t>PERIÓDICO LOCAL</t>
  </si>
  <si>
    <t>SUSCRIPCIONES ANUALES</t>
  </si>
  <si>
    <t>IMPERMEABILIZANTES</t>
  </si>
  <si>
    <t>PEGAMENTO PARA ZAPATEROS</t>
  </si>
  <si>
    <t>PEGAMENTO PVC</t>
  </si>
  <si>
    <t>JABÓN PARA MANOS</t>
  </si>
  <si>
    <t>LIMPIADOR PEQUEÑO</t>
  </si>
  <si>
    <t>JUEGO DE CAMISA Y PANTALON</t>
  </si>
  <si>
    <t>CEMENT0</t>
  </si>
  <si>
    <t>SERVICIO DE ENERGIA ELECTRICA</t>
  </si>
  <si>
    <t>SERVICIO DE TELEFONIA</t>
  </si>
  <si>
    <t>SERVICIOS DE CORRESPONDENCIA Y PAQUETES</t>
  </si>
  <si>
    <t>SERVICIOS DE EXTRACCION DE BASURA</t>
  </si>
  <si>
    <t>SERVICIOS DE DIVULGACIÓN E INFORMACION</t>
  </si>
  <si>
    <t>SERVICIOS DE IMPRESIÓN</t>
  </si>
  <si>
    <t xml:space="preserve">SERVICIOS DE TRANSPORTE </t>
  </si>
  <si>
    <t>SERVICIOS DE HOSTING DE LA PAGINA DE LA INSTITUCION</t>
  </si>
  <si>
    <t>SERVICIOS DE MANTENIMIENTO DE EQUIPOS DE OFICINA</t>
  </si>
  <si>
    <t>SERVICIOS DE MANO DE OBRA PARA  REPARACIÓN DE VEHÍCULOS</t>
  </si>
  <si>
    <t>SERVICIOS DE MANTENIMIENTO DE AIRE ACONDICIONADO</t>
  </si>
  <si>
    <t>PAGO DE IMPUESTO DE CIRCULACIÓN DE VEHICULOS</t>
  </si>
  <si>
    <t>SERVICIOS PARA LIMPIEZA DE ALFOMBRA Y TAPICERIA DE MOBILIARIO DE OFICINA</t>
  </si>
  <si>
    <t>INSTITUTO NACIONAL DE SISMOLOGIA, VULCANOLOGIA, METEOROLOGIA, E HIDROLOGIA, INSIVUMEH</t>
  </si>
  <si>
    <t>DETALLE DE INSUMOS, SUBPRODUCTOS Y COSTOS DE CADA CENTRO DE COSTO 2015</t>
  </si>
  <si>
    <t>ubg</t>
  </si>
  <si>
    <t>CC</t>
  </si>
  <si>
    <t>211</t>
  </si>
  <si>
    <t>101</t>
  </si>
  <si>
    <t>233</t>
  </si>
  <si>
    <t>122</t>
  </si>
  <si>
    <t>MANTENIMIENTO REP. EQUIPO DE OFICINA</t>
  </si>
  <si>
    <t>162</t>
  </si>
  <si>
    <t>MANTENIMIENTO TRANSPORTE</t>
  </si>
  <si>
    <t>165</t>
  </si>
  <si>
    <t>MANTENIMIENTO COMPUTO</t>
  </si>
  <si>
    <t>168</t>
  </si>
  <si>
    <t>MANTENIMIENTO Y REP. DE EDIFICIOS</t>
  </si>
  <si>
    <t>171</t>
  </si>
  <si>
    <t>MANTENIMIENTO Y REP. INSTALACIONES</t>
  </si>
  <si>
    <t>174</t>
  </si>
  <si>
    <t>241</t>
  </si>
  <si>
    <t>PRODUCTOS DE ARTES GRÁFICAS</t>
  </si>
  <si>
    <t>244</t>
  </si>
  <si>
    <t>LIBROS, REVISTAS Y PERIÓDICOS</t>
  </si>
  <si>
    <t>245</t>
  </si>
  <si>
    <t>253</t>
  </si>
  <si>
    <t>ARTÍCULOS DE CAUCHO</t>
  </si>
  <si>
    <t>254</t>
  </si>
  <si>
    <t>INSECTICIDAS Y FUMIGÁNTES</t>
  </si>
  <si>
    <t>264</t>
  </si>
  <si>
    <t>TINTES, PINTURAS Y COLORANTES</t>
  </si>
  <si>
    <t>267</t>
  </si>
  <si>
    <t>PRODUCTOS PLÁSTICOS, NYLON, VINIL</t>
  </si>
  <si>
    <t>268</t>
  </si>
  <si>
    <t>274</t>
  </si>
  <si>
    <t>PRODUCTOS DE CEMENTO, PÓMEZ</t>
  </si>
  <si>
    <t>275</t>
  </si>
  <si>
    <t>283</t>
  </si>
  <si>
    <t>284</t>
  </si>
  <si>
    <t>MATERIALES Y EQUIPOS DIVERSOS</t>
  </si>
  <si>
    <t>285</t>
  </si>
  <si>
    <t>286</t>
  </si>
  <si>
    <t>ÚTILES DE OFICINA</t>
  </si>
  <si>
    <t>291</t>
  </si>
  <si>
    <t>ÚTILES DE LIMPIEZA Y PRODUCTOS SANITARIOS</t>
  </si>
  <si>
    <t>292</t>
  </si>
  <si>
    <t>ÚTILES, ACCESORIOS Y MATERIALES ELÉCTRICOS</t>
  </si>
  <si>
    <t>297</t>
  </si>
  <si>
    <t xml:space="preserve">ACCESORIOS Y REPUESTOS EN GENERAL </t>
  </si>
  <si>
    <t>298</t>
  </si>
  <si>
    <t>299</t>
  </si>
  <si>
    <t>EQUIPO EDUCACIONAL, CULTURA Y RECREATIVO.</t>
  </si>
  <si>
    <t>324</t>
  </si>
  <si>
    <t>EQUIPO DE COMUNICACIONES</t>
  </si>
  <si>
    <t>326</t>
  </si>
  <si>
    <t>328</t>
  </si>
  <si>
    <t>OTRAS MAQUINARIAS Y EQUIPOS</t>
  </si>
  <si>
    <t>329</t>
  </si>
  <si>
    <t>262</t>
  </si>
  <si>
    <t>266</t>
  </si>
  <si>
    <t>TORNILLO DE SEGURIDAD DE LA COPA 250</t>
  </si>
  <si>
    <t>TORNILLO DE SEGURIDAD DE LA COPA 220</t>
  </si>
  <si>
    <t>LAÑAS</t>
  </si>
  <si>
    <t>DIRECCIÓN ADMINISTRATIVA FINANCIERA</t>
  </si>
  <si>
    <t>SERVICIOS CLIMÁTICOS</t>
  </si>
  <si>
    <t>USUARIOS ATENDIDOS CON INFORMACIÓN CLIMÁTICA</t>
  </si>
  <si>
    <t>SERVICIOS GEOLÓGICOS</t>
  </si>
  <si>
    <t xml:space="preserve">EXTRACCIÓN DE BASURA </t>
  </si>
  <si>
    <t>IMPRESIÓN, ENCUADERNACIÓN, DE BOLETINES CON INFORMACIÓN DE LA INSITUTICION</t>
  </si>
  <si>
    <t xml:space="preserve">BOLETOS </t>
  </si>
  <si>
    <t xml:space="preserve">REPARACIÓN DE VEHÍCULOS </t>
  </si>
  <si>
    <t>MANTENIMIENTO DE PLANTA TELEFÓNICA</t>
  </si>
  <si>
    <t xml:space="preserve">MANTENIMIENTO DE RADIOS BASES </t>
  </si>
  <si>
    <t xml:space="preserve">MANTENIMIENTO DE PLANTA ELÉCTRICA </t>
  </si>
  <si>
    <t>MANTENIMIENTO DE DISPENSADORES DE AGUA</t>
  </si>
  <si>
    <t>MANTENIMIENTO DE AIRES ACONDICIONADOS</t>
  </si>
  <si>
    <t>MANTENIMIENTO DE CÁMARAS DIGITALES</t>
  </si>
  <si>
    <t>MANTENIMIENTO DE CÁMARAS DE VIDEO VIGILANCIA</t>
  </si>
  <si>
    <t xml:space="preserve">REPARACIÓN Y PUERTA DE PORTÓN DE ENTRADA PRINCIPAL </t>
  </si>
  <si>
    <t>SERVICIOS DE INFORMÁTICA Y SISTEMAS COMPUTARIZADOS</t>
  </si>
  <si>
    <t>SEGURO CONTRA RIESGOS</t>
  </si>
  <si>
    <t>IMPUESTO DE CIRCULACIÓN 2015</t>
  </si>
  <si>
    <t xml:space="preserve">SERVICIO DE LIMPIEZA EN OFICINAS DE SEDE CENTRAL </t>
  </si>
  <si>
    <t>LIMPIEZA DE FOSA SÉPTICA</t>
  </si>
  <si>
    <t>PARQUEOS</t>
  </si>
  <si>
    <t>PINCHAZOS</t>
  </si>
  <si>
    <t xml:space="preserve">AGUA PURIFICADA </t>
  </si>
  <si>
    <t xml:space="preserve">TE VARIOS SABORES </t>
  </si>
  <si>
    <t xml:space="preserve">ALIMENTOS POR TRABAJO EXTRAORDINARIO VARIAS </t>
  </si>
  <si>
    <t>PAPEL BOND TAMAÑO CARTA 80 GMS</t>
  </si>
  <si>
    <t>PAPEL BOND TAMAÑO OFICIO 80 GMS</t>
  </si>
  <si>
    <t>PAPEL BOND TAMAÑO OFICIO 120 GMS</t>
  </si>
  <si>
    <t>PAPEL DOBLE OFICIO</t>
  </si>
  <si>
    <t>PAPEL MEMBRETADO</t>
  </si>
  <si>
    <t xml:space="preserve">PAPEL TERMICO </t>
  </si>
  <si>
    <t xml:space="preserve">BOLSA DE PAPEL CARTA </t>
  </si>
  <si>
    <t>BOLSA DE PAPEL OFICIO</t>
  </si>
  <si>
    <t>BOLSA DE PAPEL MEDIA CARTA</t>
  </si>
  <si>
    <t>BOLSA DE PAPEL DOBLE OFICIO</t>
  </si>
  <si>
    <t xml:space="preserve">CINTAS PARA CAJA </t>
  </si>
  <si>
    <t>CUADERNOS CON ESPIRAL</t>
  </si>
  <si>
    <t xml:space="preserve">PERIÓDICO OFICIAL </t>
  </si>
  <si>
    <t xml:space="preserve">PERIÓDICO COMERCIAL </t>
  </si>
  <si>
    <t>TUBOS DE SILICON</t>
  </si>
  <si>
    <t xml:space="preserve">CUPONES PARA COMBUSTIBLE </t>
  </si>
  <si>
    <t>THONER 302A</t>
  </si>
  <si>
    <t>THONER 114</t>
  </si>
  <si>
    <t>TINTA HP 45</t>
  </si>
  <si>
    <t>TINTA HP 96</t>
  </si>
  <si>
    <t>TINTA HP 97</t>
  </si>
  <si>
    <t>TINTA HP 40</t>
  </si>
  <si>
    <t>TINTA HP 41</t>
  </si>
  <si>
    <t>TINTA HP 56</t>
  </si>
  <si>
    <t>TINTA HP 57</t>
  </si>
  <si>
    <t>CANNON PGI-35</t>
  </si>
  <si>
    <t>CANNON PGI-36</t>
  </si>
  <si>
    <t>BROTHER TI 550</t>
  </si>
  <si>
    <t>TONER BROTHER DCP 8060</t>
  </si>
  <si>
    <t>TONER 55A</t>
  </si>
  <si>
    <t>CUBETAS DE PINTURA VARIOS COLORES</t>
  </si>
  <si>
    <t>GALONES DE PINTURA VARIOS COLORES</t>
  </si>
  <si>
    <t>BOTE DE PINTURA EN AEROSOL</t>
  </si>
  <si>
    <t>CAJA PLÁSTICA</t>
  </si>
  <si>
    <t>HOJA DE ACETATO</t>
  </si>
  <si>
    <t>CUBIERTA PLÁSTICA PARA ENCUADERNAR</t>
  </si>
  <si>
    <t>TUBOS DE SIKAFLEX</t>
  </si>
  <si>
    <t xml:space="preserve">TUBOS DE PVC 2/4" </t>
  </si>
  <si>
    <t>CODOS DE PVC.</t>
  </si>
  <si>
    <t>CONECTORES PVC</t>
  </si>
  <si>
    <t>DEPÓSITOS PARA AGUA 1000LT</t>
  </si>
  <si>
    <t>CUBETAS DE IMPERMEABILIZANTE</t>
  </si>
  <si>
    <t>VIDRIOS DIFERENTES MEDIDAS</t>
  </si>
  <si>
    <t>TORNILLOS PARA LAMINA 3"</t>
  </si>
  <si>
    <t>TORNILLOS PARA MADERA 1"</t>
  </si>
  <si>
    <t>TORNILLO PARA TABLA YESO 1"</t>
  </si>
  <si>
    <t>TORNILLO PARA TABLA YESO 2"</t>
  </si>
  <si>
    <t>TORNILLO PARA TABLA YESO 1/2"</t>
  </si>
  <si>
    <t>CLAVO PARA LAMINA 3"</t>
  </si>
  <si>
    <t>CLAVO PARA MADERA 2"</t>
  </si>
  <si>
    <t>CLAVO PARA MADERA 1"</t>
  </si>
  <si>
    <t>DUPLICADO DE LLAVES</t>
  </si>
  <si>
    <t>CAJAS DE LAÑAS 1"</t>
  </si>
  <si>
    <t>LAMINA PARA TECHO 12FT</t>
  </si>
  <si>
    <t xml:space="preserve">CHAPA PARA PUERTA TIPO BOLA </t>
  </si>
  <si>
    <t xml:space="preserve">BARRENO DE PERCUSIÓN PROFESIONAL </t>
  </si>
  <si>
    <t xml:space="preserve">PISTOLA PARA PINTURA PROFESIONAL </t>
  </si>
  <si>
    <t>CLIP PEQUEÑO</t>
  </si>
  <si>
    <t xml:space="preserve">RESALTADORES </t>
  </si>
  <si>
    <t>MARCADORES PARA ROTULAR CD</t>
  </si>
  <si>
    <t>CAJA PARA GANCHOS DE FOLDER</t>
  </si>
  <si>
    <t>CORRECTOR EN LIQUIDO</t>
  </si>
  <si>
    <t>CD REGRABABLES</t>
  </si>
  <si>
    <t>DVD REGRABABLES</t>
  </si>
  <si>
    <t>LAPICEROS DE COLORES</t>
  </si>
  <si>
    <t>GRAPAS DE 9/14</t>
  </si>
  <si>
    <t>SELLOS VARIOS</t>
  </si>
  <si>
    <t>PERFORADORES</t>
  </si>
  <si>
    <t>DESINFECTANTES</t>
  </si>
  <si>
    <t>JABÓN EN BOLA</t>
  </si>
  <si>
    <t>CREMA LAVAPLATOS</t>
  </si>
  <si>
    <t>SHAMPOO PARA VEHÍCULOS</t>
  </si>
  <si>
    <t>LIMPIADORES</t>
  </si>
  <si>
    <t>SECADORES</t>
  </si>
  <si>
    <t>PAÑOS ABSORBENTES</t>
  </si>
  <si>
    <t>ESPONJAS</t>
  </si>
  <si>
    <t>PASTILLAS DESODORANTES</t>
  </si>
  <si>
    <t>PERCOLADORA PEQUEÑA</t>
  </si>
  <si>
    <t>CAFETERAS ELÉCTRICAS</t>
  </si>
  <si>
    <t>ESTUFA ELÉCTRICA</t>
  </si>
  <si>
    <t>CALENTADOR</t>
  </si>
  <si>
    <t>REGLETAS ELÉCTRICAS</t>
  </si>
  <si>
    <t>EXTENSIONES ELÉCTRICAS</t>
  </si>
  <si>
    <t>BATERÍAS 3A ALCALINA</t>
  </si>
  <si>
    <t>BATERÍA AA ALCALINA</t>
  </si>
  <si>
    <t>BATERÍA CUADRADA 9 V. PARA MICRÓFONO</t>
  </si>
  <si>
    <t>BATERÍA AA RECARGABLE</t>
  </si>
  <si>
    <t>ÚTILES Y ACCESORIOS Y MATERIALES ELÉCTRICOS EN GENERAL</t>
  </si>
  <si>
    <t>CARBURADORES PARA CHAPEADORAS</t>
  </si>
  <si>
    <t>BATERÍAS PARA VEHÍCULOS</t>
  </si>
  <si>
    <t>REPUESTOS PARA VEHICULOS EN GENERAL</t>
  </si>
  <si>
    <t>ACCESORIOS Y REPUESTOS EN GENERAL.</t>
  </si>
  <si>
    <t xml:space="preserve">CINTAS DE AISLAR </t>
  </si>
  <si>
    <t>BROCHAS 3"</t>
  </si>
  <si>
    <t>PLIEGOS DE LIJA DE MADERA 80G</t>
  </si>
  <si>
    <t>PLIEGOS DE LIJA DE MADERA 120G</t>
  </si>
  <si>
    <t>PLIEGOS DE LIJA DE MADERA 180G</t>
  </si>
  <si>
    <t>PLIEGOS DE LIJA DE MADERA 400G</t>
  </si>
  <si>
    <t>PLIEGOS DE LIJA DE AGUA 60G</t>
  </si>
  <si>
    <t>PLIEGOS DE LIJA DE AGUA 80G</t>
  </si>
  <si>
    <t>PLIEGOS DE LIJA DE AGUA 120G</t>
  </si>
  <si>
    <t>PLIEGOS DE LIJA DE AGUA 240G</t>
  </si>
  <si>
    <t>ALIMENTOS PARA PERSONAS</t>
  </si>
  <si>
    <t>PRENDAS DE VESTIR</t>
  </si>
  <si>
    <t>PRODUCTOS DE PAPEL O CARTÓN</t>
  </si>
  <si>
    <t>INSECTICIDA FUMIGANTES Y SIMILARES</t>
  </si>
  <si>
    <t>PRODUCTOS DE PLÁSTICO, NYLON, VINIL Y PVC</t>
  </si>
  <si>
    <t>ACCESORIOS Y REPUESTOS PARA VEHÍCULOS</t>
  </si>
  <si>
    <t>MANT. Y REPA DE EQUIPO DE OFICINA</t>
  </si>
  <si>
    <t>MANT. Y REPA. DE MEDIOS DE TRANSPORTE</t>
  </si>
  <si>
    <t>MANT. Y REP. DE EQUIPOS DE COMUNICACIONES</t>
  </si>
  <si>
    <t>MANT.Y REPARACIÓN EQUIPOS DE CÓMPUTO</t>
  </si>
  <si>
    <t>MANT. Y REP DE EDIFICIOS</t>
  </si>
  <si>
    <t>MANT. Y REP. DE OTRAS OBRAS</t>
  </si>
  <si>
    <t>PRIMAS Y GASTOS DE SEGUROS</t>
  </si>
  <si>
    <t>CALIDAD DEL AGUA</t>
  </si>
  <si>
    <t>INSIVUMEH</t>
  </si>
  <si>
    <t>CALIDAD DEL AIRE</t>
  </si>
  <si>
    <t>IMPRESIÓN Y REPRODUCCIÓN</t>
  </si>
  <si>
    <t>BOLETÍN DE CALIDAD DEL AGUA</t>
  </si>
  <si>
    <t>BOLETÍN DE EFEMÉRIDES SOLAR</t>
  </si>
  <si>
    <t>BOLETÍN DE PRONÓSTICO DE MAREAS</t>
  </si>
  <si>
    <t>AFICHES PARA OBSERVADORES</t>
  </si>
  <si>
    <t>MANTENIMIENTO Y REPARACIÓN  DE 1 MÁQUINA PERFORADORA/ ENCUADERNADORA MARCA COMBO</t>
  </si>
  <si>
    <t>MANTENIMIENTO Y REPARACIÓN  DE 1 ENGRAPADORA DE PEDAL  BOSTITCH</t>
  </si>
  <si>
    <t xml:space="preserve">MANTENIMIENTO DE ESCRITORIOS </t>
  </si>
  <si>
    <t>MANTENIMIENTO Y REPARACIÓN  DE 1 FOTÓMETRO MARCA MERCK, MODELO NOVA 60</t>
  </si>
  <si>
    <t>MANTENIMIENTO Y REPARACIÓN  DE 1 CAMPANA DE EXTRACCIÓN DE GASES MARCA LABCONCO</t>
  </si>
  <si>
    <t>MANTENIMIENTO Y REPARACIÓN  DE 2 OXÍMETROS PORTÁTILES MARCA WTW</t>
  </si>
  <si>
    <t>MANTENIMIENTO Y REPARACIÓN  DE 2 CONDUCTIVÍMETROS PORTÁTIL MARCA WTW</t>
  </si>
  <si>
    <t>MANTENIMIENTO Y REPARACIÓN  DE 1 BALANZA ANALÍTICA MARCA PRECISA MODELO XB 220A</t>
  </si>
  <si>
    <t>MANTENIMIENTO Y REPARACIÓN DE 1 POTENCIÓMETROS, MEDIDORES DE PH  MARCA WTW</t>
  </si>
  <si>
    <t>MANTENIMIENTO Y REPARACIÓN  DE 1 TURBIDÍMETRO  MARCA HACH</t>
  </si>
  <si>
    <t>MANTENIMIENTO Y REPARACIÓN  DE 1  EQUIPO DE ABSORCIÓN ATÓMICA MODELO AASNOVAA400P MARCA ANALYTIKJENA</t>
  </si>
  <si>
    <t>MANTENIMIENTO Y REPARACIÓN  DE 1 SONDA MULTIPARÁMETROS, MEDIDOR DE CALIDAD DEL AGUA MARCA QUANTA HYDROLAB</t>
  </si>
  <si>
    <t>MANTENIMIENTO DE VEHÍCULOS TIPO PICK UP TOYOTA MODELO 2009 HI LUX</t>
  </si>
  <si>
    <t>MANT. Y REP. MEDIOS DE TRANSPORTE</t>
  </si>
  <si>
    <t>MANTENIMIENTO DE VEHÍCULOS Y LANCHAS</t>
  </si>
  <si>
    <t>MANTENIMIENTO Y REPARACIÓN DE COMPUTADORAS</t>
  </si>
  <si>
    <t>MANTENIMIENTO Y REPARACIÓN DE IMPRESORAS</t>
  </si>
  <si>
    <t>MANTENIMIENTO DE EQUIPO DE COMPUTACIÓN</t>
  </si>
  <si>
    <t>MANTENIMIENTO Y REPARACIÓN DE 1 CÁMARA DIGITAL MARCA CANON</t>
  </si>
  <si>
    <t xml:space="preserve">MANTENIMIENTO Y REPARACIÓN DE FIREWALLS </t>
  </si>
  <si>
    <t>MANTENIMIENTO  Y REPARACIÓN DE BOMBA DE AGUA, SISTEMA HIDRONEUMÁTICO Y CISTERNA, REVISIÓN DE COJINETES DE LA BOMBA, REVISIÓN DE VEJIGA DEL HIDRONEUMÁTICO Y OTROS</t>
  </si>
  <si>
    <t>MANTENIMIENTO  Y REPARACIÓN DE  CÁMARA REFRIGERADA MARCA FOGEL</t>
  </si>
  <si>
    <t>MANTENIMIENTO Y REPARACIÓN AIRES ACONDICIONADOS</t>
  </si>
  <si>
    <t>MANTENIMIENTO DE CHAPEADORAS, BOMBAS HIDRONEUMÁTICAS Y PLANTAS ELÉCTRICAS</t>
  </si>
  <si>
    <t>MANT  Y REP. DE EDIFICIOS</t>
  </si>
  <si>
    <t>MANT. Y REP. DE OTRAS OBRAS E INSTALACIONES</t>
  </si>
  <si>
    <t>PAGO DE CAPACITACIONES (SEMINARIOS, TALLERES, CURSOS, ETC.)RELACIONADOS AL TEMA DE CALIDAD DEL AIRE, CALIDAD DEL AGUA, HIDROLOGÍA.</t>
  </si>
  <si>
    <t>PAGO DE LA PRIMA DE SEGURO COBERTURA TOTAL DE VEHÍCULOS DEL DEPARTAMENTO</t>
  </si>
  <si>
    <t>PAGO DE LA PRIMA DE SEGURO (CASETA Y EQUIPOS) DE LAS ESTACIONES DE CALIDAD DEL AIRE</t>
  </si>
  <si>
    <t>PAGO DE SEGURO CONTRA DAÑOS A LA PROPIEDAD DE VEINTIOCHO ESTACIONES HIDROMÉTRICAS</t>
  </si>
  <si>
    <t>PAGO DE MEMBRESÍA A LA RED DE LABORATORIOS DE SALUD Y AMBIENTE, RELABSA</t>
  </si>
  <si>
    <t>PÓMEZ, CAL Y YESO</t>
  </si>
  <si>
    <t>BATAS BLANCAS, MANGA LARGA CON ELÁSTICO EN EL PUÑO, BOTONES ESCONDIDOS, CON 2 BOLSAS PEQUEÑAS Y 2 BOLSAS GRANDES, LARGO HASTA LA PANTORRILLA, CON PALETÓN POR DETRÁS, TELA GABARDINA, 2 ABERTURAS PARA METER MANOS EN BOLSA DE PANTALÓN, CON NOMBRE EN DOS LÍNEAS: INSIVUMEH</t>
  </si>
  <si>
    <t>BATAS AZUL MARINO, MANGA LARGA, CON 2 BOLSAS PEQUEÑAS  Y 2 BOLSAS GRANDES, LARGO NORMAL,  TELA GABARDINA, CON PALETÓN POR DETRÁS, 2 ABERTURAS PARA METER MANOS EN BOLSA DE PANTALÓN, CON NOMBRE EN DOS LÍNEAS:</t>
  </si>
  <si>
    <t>CHALECOS FABRICADOS EN MALLA DE PUNTO</t>
  </si>
  <si>
    <t>ABIERTO, CON RECUBRIMIENTO PLÁSTICO. REFLEJANTE PLÁSTICO DE MICRO PRISMAS, AMARILLO DE 1 3/8” DE ANCHO, CIERRE DELANTERO DOBLE DE 2” DE GANCHO Y</t>
  </si>
  <si>
    <t>FELPA, CON BIES DE POLIPROPILENO DE 1” DE</t>
  </si>
  <si>
    <t>ALTA RESISTENCIA. COLOR NARANJA</t>
  </si>
  <si>
    <t>PAPEL BOND TAMAÑO CARTA Y OFICIO</t>
  </si>
  <si>
    <t>SERVILLETAS EN ROLLO TIPO MAYORDOMO</t>
  </si>
  <si>
    <t>ARCHIVADOR DE CARTÓN</t>
  </si>
  <si>
    <t>SOBRE MANILA TAMAÑO MEDIA CARTA</t>
  </si>
  <si>
    <t>LIBROS DE CONTABILIDAD ACTAS DE 200 HOJAS EMPASTADOS</t>
  </si>
  <si>
    <t>CUADERNOS DE 100 HOJAS CON LÍNEAS EMPASTADOS</t>
  </si>
  <si>
    <t>CUADERNOS DE 200 HOJAS CON LÍNEAS EMPASTADOS</t>
  </si>
  <si>
    <t>GUANTES DE CUERO TIPO ARJONERO  PIEL DE CERDO</t>
  </si>
  <si>
    <t>CINTURONES PROTECTORES LUMBARES (CINTURONES DE FUERZA)</t>
  </si>
  <si>
    <t xml:space="preserve">NEUMÁTICOS. PERFIL DE LLANTA 245/75 RING 16, RADIAL </t>
  </si>
  <si>
    <t>CAPA TIPO MOTORISTA FORRADA, TALLA S, M, L  NEGRO. ESPECIFICACIONES: CAPA DE DOS PIEZAS: PIEZA INFERIOR Y PIEZA SUPERIOR. ESPECIFICACIONES DE LA PIEZA INFERIOR CINTURA CON ELÁSTICO, ZIPPER LATERAL Y BROCHE, CON ZIPPER LATERAL EN LOS TOBILLOS</t>
  </si>
  <si>
    <t>CONFECCIONADO EN NYLON AHULADO 210T X 0.25 MM</t>
  </si>
  <si>
    <t>FORRADA DE NYLON AHULADO 170T X 0.18 MM</t>
  </si>
  <si>
    <t>COSTURAS HERMÉTICAMENTE SELLADAS EN LA TELA EXTERNA Y EN EL FORRO. ESPECIFICACIONES DE LA PIEZA SUPERIOR CAPUCHA INCORPORADA CON CORDEL PARA AJUSTE, CUELLO ALTO, BOLSA INTERIOR</t>
  </si>
  <si>
    <t>BOLSAS FRONTALES CON ZÍPER EN AMBOS LADOS,</t>
  </si>
  <si>
    <t>SOLAPA ANCHA AL FRENTE Y EN SU INTERIOR, VELCRO COMPLETO EN SOLAPA FRONTAL ZIPPER AL FRENTE, DE ALTA RESISTENCIA, LA ESPALDA CON DOBLE REFUERZO</t>
  </si>
  <si>
    <t xml:space="preserve">ELÁSTICO EN PUÑOS Y CINTURA, PUÑOS CON ELÁSTICO Y VELCRO AJUSTABLE CONFECCIONADA EN NYLON AHULADO 210T X 0.25 MM FORRADA DE NYLON AHULADO 210T X 0.18 MM. COSTURAS HERMÉTICAMENTE SELLADAS EN LA TELA EXTERNA Y EN EL FORRO. EN LA ESPALDA, MANGAS Y AL FRENTE CINTA REFLECTIVA GRIS 3M SCOTCHLITE DE MÁXIMA REFLECTIVIDAD DE 1” </t>
  </si>
  <si>
    <t>CAPA TIPO MOTORISTA FORRADA, TALLA XL  NEGRO. ESPECIFICACIONES: CAPA DE DOS PIEZAS: PIEZA INFERIOR Y PIEZA SUPERIOR. ESPECIFICACIONES DE LA PIEZA INFERIOR CINTURA CON ELÁSTICO, ZIPPER LATERAL Y BROCHE, CON ZIPPER LATERAL EN LOS TOBILLOS</t>
  </si>
  <si>
    <t>CAPA TIPO MOTORISTA FORRADA, TALLA XXL,  NEGRO. ESPECIFICACIONES: CAPA DE DOS PIEZAS: PIEZA INFERIOR Y PIEZA SUPERIOR. ESPECIFICACIONES DE LA PIEZA INFERIOR CINTURA CON ELÁSTICO, ZIPPER LATERAL Y BROCHE, CON ZIPPER LATERAL EN LOS TOBILLOS</t>
  </si>
  <si>
    <t>GABACHAS CON BOTA DE HULE INCORPORADA, TIPO PESCADOR</t>
  </si>
  <si>
    <t>GUANTES LÁTEX, TALLA M, L, XL</t>
  </si>
  <si>
    <t>GUANTES DE NITRILO TALLA M, S Y L,</t>
  </si>
  <si>
    <t>MANGUERA DE HULE</t>
  </si>
  <si>
    <t>MANGUERA DE TEFLÓN</t>
  </si>
  <si>
    <t>ESTÁNDAR DE UN PATRÓN PRIMARIO, TRAZABLE NIST, INCLUIR CERTIFICADO,CARGA: 141 PIES CÚBICOS,TAMAÑO DE CILINDRO DE ALUMINIO: 150A (141 STD CU FT)</t>
  </si>
  <si>
    <t>PRESIÓN DE CILINDRO:  2000 PSIG</t>
  </si>
  <si>
    <t>VÁLVULA DE ACERO INOXIDABLE CGA-660S</t>
  </si>
  <si>
    <t>CADUCIDAD DEL GAS: 24 MESES,PPM= UMOLE/MOLE          %= MOLE -%</t>
  </si>
  <si>
    <t xml:space="preserve">COMPUESTO: MONÓXIDO DE CARBONO  (CO) 900 PPMV  ± 1% SRM 1681B, ÓXIDO NÍTRICO (NO) , 70 PPMV  ± 1%,   SRM  1684B,    NOX 70 PPMV ,     DIÓXIDO DE NITRÓGENO  (SO2)   &lt; 0.4 PPMV,        DIÓXIDO DE AZUFRE  70 PPMV  ± 1%    SRM 1694A,   BALANCE DE NITRÓGENO LIBRE DE OXÍGENO (O2) </t>
  </si>
  <si>
    <t xml:space="preserve"> SPECTROQUANT TEST DE ALUMINIO  0.020 - 1.20 MG/L, 350 DET. PARA FOTÓMETRO NOVA 60                             </t>
  </si>
  <si>
    <t xml:space="preserve"> SPECTROQUANT TEST DE AMONIO 0.010 - 3.0 MG/L ,500 DET. PARA FOTÓMETRO NOVA 60                             </t>
  </si>
  <si>
    <t xml:space="preserve"> SPECTROQUANT TEST DE BORO 0.050 - 0.800 MG/L ,60 DET. PARA FOTÓMETRO NOVA 60                             </t>
  </si>
  <si>
    <t xml:space="preserve"> SPECTROQUANT TEST DE CADMIO 0.002 - 0.500 MG/L ,60 DET. PARA FOTÓMETRO NOVA 60                             </t>
  </si>
  <si>
    <t xml:space="preserve"> SPECTROQUANT TEST DE CALCIO 5.0 - 160 MG/L ,100 DET. PARA FOTÓMETRO NOVA 60                             </t>
  </si>
  <si>
    <t xml:space="preserve"> SPECTROQUANT TEST DE CIANUROS  0.10 -0.50 MG/L , CIANURO LIBRE Y FÁCILMENTE LIBERADO,100 DET. PARA FOTÓMETRO NOVA 60                             </t>
  </si>
  <si>
    <t xml:space="preserve"> SPECTROQUANT TEST EN CUBETAS DE CINC 0.20 - 5.0 MG/L ,25 DET. PARA FOTÓMETRO NOVA 60                             </t>
  </si>
  <si>
    <t xml:space="preserve"> SPECTROQUANT TEST DE CLORUROS 2.5 - 250 MG/L ,100 DET. PARA FOTÓMETRO NOVA 60                             </t>
  </si>
  <si>
    <t xml:space="preserve"> SPECTROQUANT TEST DE COBRE 2.5 - 2.5 MG/L ,250 DET. PARA FOTÓMETRO NOVA 60                             </t>
  </si>
  <si>
    <t xml:space="preserve"> SPECTROQUANT TEST DE CROMATOS 0.010 - 3.0 MG/L ,250 DET. PARA FOTÓMETRO NOVA 60                             </t>
  </si>
  <si>
    <t xml:space="preserve"> SPECTROQUANT TEST DE CUBETAS DE DQO 10.0 - 150 MG/L ,25 DET. PARA FOTÓMETRO NOVA 60                             </t>
  </si>
  <si>
    <t xml:space="preserve"> SPECTROQUANT TEST DE CUBETAS DE FENOL  01.0 - 2.5 MG/L ,25 DET. PARA FOTÓMETRO NOVA 60                             </t>
  </si>
  <si>
    <t xml:space="preserve"> SPECTROQUANT TEST DE CUBETAS DE FLUORUROS  0.10 - 1.5 MG/L ,25 DET. PARA FOTÓMETRO NOVA 60                             </t>
  </si>
  <si>
    <t xml:space="preserve"> SPECTROQUANT TEST DE FOSFATOS  0.10 - 5.0 MG/L ,420 DET. PARA FOTÓMETRO NOVA 60                             </t>
  </si>
  <si>
    <t xml:space="preserve"> SPECTROQUANT TEST DE HIERRO 0.005 - 5.0 MG/L ,1000 DET. PARA FOTÓMETRO NOVA 60                             </t>
  </si>
  <si>
    <t xml:space="preserve">GASOLINA </t>
  </si>
  <si>
    <t>ACEITE DE 2 TIEMPOS</t>
  </si>
  <si>
    <t>ACEITE 3 EN 1</t>
  </si>
  <si>
    <t>INSECTICIDAS, BOTE DE 490 ML MARCA RAID</t>
  </si>
  <si>
    <t>INSECTICIDAS, BOTE DE 1 LITRO MARCA DECIS10EC</t>
  </si>
  <si>
    <t>HERBICIDAS PARA CONTROL DE MALEZA, SIN EFECTO RESIDUAL EN EL SUELO, VOLUMEN DE 1 LITRO, GRAMOXONE</t>
  </si>
  <si>
    <t>HERBICIDAS PARA CONTROL DE MALEZA, HEDONAL</t>
  </si>
  <si>
    <t>HERBICIDAS PARA CONTROL DE MALEZA, GLIFOSATO</t>
  </si>
  <si>
    <t>HERBICIDAS PARA CONTROL DE MALEZA, PARAQUAT</t>
  </si>
  <si>
    <t>HISOPOS FLEXIBLES CON PUNTA DE ALGODÓN, BOTE DE 150 UNIDADES</t>
  </si>
  <si>
    <t xml:space="preserve">ALCOHOL  ETÌLICO 88 GRADOS PRESENTACIÓN DE 1 LITRO </t>
  </si>
  <si>
    <t>TONNER PARA IMPRESORAS</t>
  </si>
  <si>
    <t>CARTUCHO PARA IMPRESORAS</t>
  </si>
  <si>
    <t>ANTICORROSIVO EN AEROSOL (SPRAY)  KRYLON ROYAL BLUE</t>
  </si>
  <si>
    <t>PINTURA DE ESMALTE EN AEROSOL (SPRAY)  KRYLON GRAY PRIMER</t>
  </si>
  <si>
    <t>PINTURA ANTICORROSIVA PARA LIMPIEZA DE SUPERFICIES Y REDUCTOR DE PINTURA, 1 GALÓN KEM KROMIK UNIVERSAL METAL PRIMER GRIS</t>
  </si>
  <si>
    <t>PINTURA DE POLIURETANO INDUSTRIAL, 1 GALÓN COLOR GRIS MEDIANO</t>
  </si>
  <si>
    <t xml:space="preserve"> PINTURA DE POLIURETANO INDUSTRIAL COLOR NEGRO, 1 GALÓN </t>
  </si>
  <si>
    <t xml:space="preserve">EMBUDOS DE PLÁSTICOS DE 14 CM DE ALTO Y 15 CM DE DIAMETRO PARA PROTECCIÓN DEL CABEZAL DE TOMA DE MUESTRA </t>
  </si>
  <si>
    <t>BOMBA PARA FUMIGAR DE POLIPROPILENO CON CAPACIDAD DE 1 GALON Y SUS ACCESORIOS</t>
  </si>
  <si>
    <t>PUNTAS DE DESPLASAMIENTO DIRECTO (PUNTAS PD PLASTIBRAND) DE 50ML SIN ESTERELIZAR BOLSA  50 UNIDADES PARA USO EN EQUIPO HANDYSTEP.</t>
  </si>
  <si>
    <t xml:space="preserve"> ATOMIZADORES  PLÁSTICOS CON CAPACIDAD DE 750 ML</t>
  </si>
  <si>
    <t xml:space="preserve"> DISPENSADOR DE POLIETILENO DE ALTA DENSIDAD PARA AGUA DESTILADA,REACTIVOS Y ACIDOS, NALGENE CON LLAVE DE 20L</t>
  </si>
  <si>
    <t xml:space="preserve"> CAJA DE GUANTES DE NITRILO, DESECHABLES, NO ESTERILES  TALLA S, M, L  Y XL</t>
  </si>
  <si>
    <t xml:space="preserve">GABACHAS DE CLORURO DE POLIVINILO (PVC), 35 PULG. X 45 PULG. </t>
  </si>
  <si>
    <t xml:space="preserve">ANTEOJOS PROTECTORES DE POLICARBONATO, LENTE CLARO, ARO NEGRO,ANTIEMPAÑANTE </t>
  </si>
  <si>
    <t xml:space="preserve">ANTEOJOS PROTECTORES BLUE MIRROW OBSCUROS, CON PROTECCIÓN UV </t>
  </si>
  <si>
    <t xml:space="preserve">RESPIRADOR CARA COMPLETA ( PARA PROTEGER CARA, OJOS Y VIAS RESPIRATORRIAS) MARCA CABEL CC2 </t>
  </si>
  <si>
    <t xml:space="preserve">RESPIRADOR PARA PROTECCIÓN DE VÍAS RESPIRATORIAS (NARIZ Y BOCA) MARCA CABEL 3400 </t>
  </si>
  <si>
    <t>CARTUCHOS REMPLAZABLES PARA RESPIRADOR DE CARA COMPLETA MARCA CABEL CC2</t>
  </si>
  <si>
    <t xml:space="preserve">ENVASES PLÁSTICOS CON CAPACIDAD DE 1 GALON </t>
  </si>
  <si>
    <t xml:space="preserve">ENVASES PLÁSTICOS CON CAPACIDAD DE 500 ML </t>
  </si>
  <si>
    <t xml:space="preserve">ENVASES PLÁSTICOS CON CAPACIDAD DE 250 ML </t>
  </si>
  <si>
    <t>CAJAS PLÁSTICAS CON TAPADERA DE 44CM X 64 CM X 31 CM</t>
  </si>
  <si>
    <t xml:space="preserve">HIELERA PLÁSTICA CON CAPACIDAD DE 60 QT MARCA IGLOO </t>
  </si>
  <si>
    <t>HIELERA PLÁSTICA CON CAPACIDAD DE 100 QT MARCA IGLOO</t>
  </si>
  <si>
    <t xml:space="preserve">PIZETA (FRASCO LAVADOR) CON CAPACIDAD DE 500 ML </t>
  </si>
  <si>
    <t>GRADILLAS PLÁSTICAS PARA TUBOS DE ENSAYO 20 MM 40 TUBOS</t>
  </si>
  <si>
    <t>PLÁSTICO 20 YARDAS COLOR NEGRO</t>
  </si>
  <si>
    <t>GOTEROS DE 5 ML</t>
  </si>
  <si>
    <t>CHALECOS FLOTADORES (SALVAVIDAS)</t>
  </si>
  <si>
    <t>PINTURA IMPERMEABILIZANTE AQUALOCK BLANCO</t>
  </si>
  <si>
    <t>MULTIPLE DE ENTRADA (MANIFOLD), PARA EQUIPOS TAPI</t>
  </si>
  <si>
    <t xml:space="preserve">MATRAZ AFORADO, CLASE A DE 1000 ML CON TAPON DE POLIPROPILENO, CON CERTIFICADO DE CONFORMIDAD,DIN EN ISO 1042,  MATRACES AJUSTADOS POR CONTENIDO "IN" ,    ROTULACIÓN POR DIFUSIÓN EN COLOR MARRÓN, ALTA RESISTENCIA A MÉTODOS AGRESIVOS DE LIMPIEZA </t>
  </si>
  <si>
    <t xml:space="preserve">MATRAZ AFORADO, CLASE A DE 500 ML CON TAPON DE POLIPROPILENO, CON CERTIFICADO DE CONFORMIDAD,DIN EN ISO 1042,  MATRACES AJUSTADOS POR CONTENIDO "IN" ,    ROTULACIÓN POR DIFUSIÓN EN COLOR MARRÓN, ALTA RESISTENCIA A MÉTODOS AGRESIVOS DE LIMPIEZA </t>
  </si>
  <si>
    <t xml:space="preserve">MATRAZ AFORADO, CLASE A DE 250 ML CON TAPON DE POLIPROPILENO, CON CERTIFICADO DE CONFORMIDAD,DIN EN ISO 1042,  MATRACES AJUSTADOS POR CONTENIDO "IN" ,    ROTULACIÓN POR DIFUSIÓN EN COLOR MARRÓN, ALTA RESISTENCIA A MÉTODOS AGRESIVOS DE LIMPIEZA </t>
  </si>
  <si>
    <t xml:space="preserve">MATRAZ AFORADO, CLASE A DE 200 ML CON TAPON DE POLIPROPILENO, CON CERTIFICADO DE CONFORMIDAD,DIN EN ISO 1042,  MATRACES AJUSTADOS POR CONTENIDO "IN" ,    ROTULACIÓN POR DIFUSIÓN EN COLOR MARRÓN, ALTA RESISTENCIA A MÉTODOS AGRESIVOS DE LIMPIEZA </t>
  </si>
  <si>
    <t xml:space="preserve">MATRAZ AFORADO, CLASE A DE 100 ML CON TAPON DE POLIPROPILENO, CON CERTIFICADO DE CONFORMIDAD,DIN EN ISO 1042,  MATRACES AJUSTADOS POR CONTENIDO "IN" ,    ROTULACIÓN POR DIFUSIÓN EN COLOR MARRÓN, ALTA RESISTENCIA A MÉTODOS AGRESIVOS DE LIMPIEZA </t>
  </si>
  <si>
    <t xml:space="preserve">MATRAZ AFORADO, CLASE A DE 50 ML CON TAPON DE POLIPROPILENO, CON CERTIFICADO DE CONFORMIDAD,DIN EN ISO 1042,  MATRACES AJUSTADOS POR CONTENIDO "IN" ,    ROTULACIÓN POR DIFUSIÓN EN COLOR MARRÓN, ALTA RESISTENCIA A MÉTODOS AGRESIVOS DE LIMPIEZA </t>
  </si>
  <si>
    <t>VASO DE PRECIPITACIÓN BEAKER 1000 ML FORMA BAJA CON CERTIFICADO DE CONFORMIDAD ASTM E960 VIDRIO KIMAX CON GRADUACION DOBLE ESCALA.</t>
  </si>
  <si>
    <t>VASO DE PRECIPITACIÓN BEAKER 500 ML FORMA BAJA CON CERTIFICADO DE CONFORMIDAD ASTM E960 VIDRIO KIMAX CON GRADUACION DOBLE ESCALA.</t>
  </si>
  <si>
    <t>VASO DE PRECIPITACIÓN BEAKER 250 ML FORMA BAJA CON CERTIFICADO DE CONFORMIDAD ASTM E960 VIDRIO KIMAX CON GRADUACION DOBLE ESCALA.</t>
  </si>
  <si>
    <t>VASO DE PRECIPITACIÓN BEAKER 100 ML FORMA BAJA CON CERTIFICADO DE CONFORMIDAD ASTM E960 VIDRIO KIMAX CON GRADUACION DOBLE ESCALA.</t>
  </si>
  <si>
    <t>VASO DE PRECIPITACIÓN BEAKER 50 ML FORMA BAJA CON CERTIFICADO DE CONFORMIDAD ASTM E960 VIDRIO KIMAX CON GRADUACION DOBLE ESCALA.</t>
  </si>
  <si>
    <t>VASO DE PRECIPITACIÓN BEAKER 25 ML FORMA BAJA CON CERTIFICADO DE CONFORMIDAD ASTM E960 VIDRIO KIMAX CON GRADUACION DOBLE ESCALA.</t>
  </si>
  <si>
    <t>PIPETA VOLUMÉTRICA, 50 ML CLASE AS BLAUBRAND CON CERTIFICADO  DE LOTE INCLUIDO, AJUSTADA POR VERTIDO "EX", VIDIRO AR-GLAS, DIN 12691, 1 AFORO, GRADUACIÓN Y ROTULACIÓN POR DIFUSIÓN EN COLOR MARRÓN, ALTA RESISTENCIA A MÉTODOS AGRESIVOS DE LIMPIEZA</t>
  </si>
  <si>
    <t>PIPETA VOLUMÉTRICA, 25 ML CLASE AS BLAUBRAND CON CERTIFICADO  DE LOTE INCLUIDO, AJUSTADA POR VERTIDO "EX", VIDIRO AR-GLAS, DIN 12691, 1 AFORO, GRADUACIÓN Y ROTULACIÓN POR DIFUSIÓN EN COLOR MARRÓN, ALTA RESISTENCIA A MÉTODOS AGRESIVOS DE LIMPIEZA</t>
  </si>
  <si>
    <t>PIPETA VOLUMÉTRICA, 20 ML CLASE AS BLAUBRAND CON CERTIFICADO  DE LOTE INCLUIDO, AJUSTADA POR VERTIDO "EX", VIDIRO AR-GLAS, DIN 12691, 1 AFORO, GRADUACIÓN Y ROTULACIÓN POR DIFUSIÓN EN COLOR MARRÓN, ALTA RESISTENCIA A MÉTODOS AGRESIVOS DE LIMPIEZA</t>
  </si>
  <si>
    <t>PIPETA VOLUMÉTRICA, 10 ML CLASE AS BLAUBRAND CON CERTIFICADO  DE LOTE INCLUIDO, AJUSTADA POR VERTIDO "EX", VIDIRO AR-GLAS, DIN 12691, 1 AFORO, GRADUACIÓN Y ROTULACIÓN POR DIFUSIÓN EN COLOR MARRÓN, ALTA RESISTENCIA A MÉTODOS AGRESIVOS DE LIMPIEZA</t>
  </si>
  <si>
    <t>PIPETA VOLUMÉTRICA, 5 ML CLASE AS BLAUBRAND CON CERTIFICADO  DE LOTE INCLUIDO, AJUSTADA POR VERTIDO "EX", VIDIRO AR-GLAS, DIN 12691, 1 AFORO, GRADUACIÓN Y ROTULACIÓN POR DIFUSIÓN EN COLOR MARRÓN, ALTA RESISTENCIA A MÉTODOS AGRESIVOS DE LIMPIEZA</t>
  </si>
  <si>
    <t>PIPETA VOLUMÉTRICA, 3 ML CLASE AS BLAUBRAND CON CERTIFICADO  DE LOTE INCLUIDO, AJUSTADA POR VERTIDO "EX", VIDIRO AR-GLAS, DIN 12691, 1 AFORO, GRADUACIÓN Y ROTULACIÓN POR DIFUSIÓN EN COLOR MARRÓN, ALTA RESISTENCIA A MÉTODOS AGRESIVOS DE LIMPIEZA</t>
  </si>
  <si>
    <t>PIPETA VOLUMÉTRICA, 2 ML CLASE AS BLAUBRAND CON CERTIFICADO  DE LOTE INCLUIDO, AJUSTADA POR VERTIDO "EX", VIDIRO AR-GLAS, DIN 12691, 1 AFORO, GRADUACIÓN Y ROTULACIÓN POR DIFUSIÓN EN COLOR MARRÓN, ALTA RESISTENCIA A MÉTODOS AGRESIVOS DE LIMPIEZA</t>
  </si>
  <si>
    <t xml:space="preserve"> PIPETA VOLUMÉTRICA, 1 ML CLASE AS BLAUBRAND CON CERTIFICADO  DE LOTE INCLUIDO, AJUSTADA POR VERTIDO "EX", VIDIRO AR-GLAS, DIN 12691, 1 AFORO, GRADUACIÓN Y ROTULACIÓN POR DIFUSIÓN EN COLOR MARRÓN, ALTA RESISTENCIA A MÉTODOS AGRESIVOS DE LIMPIEZA</t>
  </si>
  <si>
    <t xml:space="preserve"> CELDAS RECTANGULARES O CUBETAS DE VIDRIO DE 10 MM  ESPECTROQUANT PARA EQUIPO  NOVA 60                                                               </t>
  </si>
  <si>
    <t xml:space="preserve"> CELDAS RECTANGULARES O CUBETAS DE VIDRIO DE 20 MM ESPECTROQUANT PARA EQUIPO  NOVA 60                                                               </t>
  </si>
  <si>
    <t xml:space="preserve"> CELDAS RECTANGULARES O CUBETAS DE VIDRIO DE 50 MM ESPECTROQUANT PARA EQUIPO  NOVA 60                                                               </t>
  </si>
  <si>
    <t>JUEGO DE SERVICIO SANITARIO</t>
  </si>
  <si>
    <t>PRODUCTOS SIDERÚRGICOS</t>
  </si>
  <si>
    <t xml:space="preserve">TUERCA Y GOLLETE DE BRONCE </t>
  </si>
  <si>
    <t>TUERCA Y GOLLETE DE ACERO INOXIDABLE</t>
  </si>
  <si>
    <t xml:space="preserve">CEPILLO DE ALAMBRE CON MANGO, 1 UNIDAD </t>
  </si>
  <si>
    <t>CEPILLO CIRCULAR DE ALAMBRE PARA BARRENO ,  1 UNIDAD</t>
  </si>
  <si>
    <t xml:space="preserve">ESPÁTULA METÁLICA DE 2 PULGADAS, 1 UNIDAD </t>
  </si>
  <si>
    <t>ESPÁTULA METÁLICA DE 3 PULGADAS, 1 UNIDAD</t>
  </si>
  <si>
    <t>TUBO GALVANIZADO</t>
  </si>
  <si>
    <t>CANDADOS</t>
  </si>
  <si>
    <t>ALAMBRE DE PÚAS</t>
  </si>
  <si>
    <t>LIMAS</t>
  </si>
  <si>
    <t>PICO</t>
  </si>
  <si>
    <t>CARRETILLA</t>
  </si>
  <si>
    <t>UTILES DE LIMPIEZA Y PRODUCTOS SANITARIOS</t>
  </si>
  <si>
    <t>UTILES, EDUCACIONALES Y CULTURALES</t>
  </si>
  <si>
    <t>LÁMPARA DE CÁTODO HUECO PARA ANÁLISIS DE SODIO  PARA SPECTROFOTOMETRO DE ABSORCIÓN ATÓMICA NOVAA400P ANALYTIKJENA</t>
  </si>
  <si>
    <t>LÁMPARA DE CÁTODO HUECO PARA ANÁLISIS DE CALCIO PARA SPECTROFOTOMETRO DE ABSORCIÓN ATÓMICA NOVAA400P ANALYTIKJENA</t>
  </si>
  <si>
    <t>LÁMPARA DE CÁTODO HUECO PARA ANÁLISIS DE COBRE  PARA SPECTROFOTOMETRO DE ABSORCIÓN ATÓMICA NOVAA400P ANALYTIKJENA</t>
  </si>
  <si>
    <t>LÁMPARA DE CÁTODO HUECO PARA ANÁLISIS DE HIERRO  PARA SPECRTOFOTOMETRO NOVAA400P ANALYTIKJENA</t>
  </si>
  <si>
    <t>LÁMPARA DE CÁTODO HUECO PARA ANÁLISIS DE PLOMO PARA SPECRTOFOTOMETRO NOVAA400P ANALYTIKJENA</t>
  </si>
  <si>
    <t>LÁMPARA DE CÁTODO HUECO PARA ANÁLISIS DE MAGNESIO PARA SPECTROFOTOMETRO NOVAA400P ANALYTIKJENA</t>
  </si>
  <si>
    <t>LÁMPARA DE CÁTODO HUECO PARA ANÁLISIS DE NICKEL PARA SPECTROFOTOMETRO DE ABSORCIÓN ATÓMICA NOVAA400P ANALYTIKJENA</t>
  </si>
  <si>
    <t>LÁMPARA DE CÁTODO HUECO PARA ANÁLISIS DE POTASIO PARA SPECTROFOTOMETRO NOVAA400P ANALYTIKJENA</t>
  </si>
  <si>
    <t>LÁMPARA DE CÁTODO HUECO PARA ANÁLISIS DE LITIO PARA SPECTROFOTOMETRO NOVAA400P ANALYTIKJENA</t>
  </si>
  <si>
    <t>LÁMPARA DE CÁTODO HUECO PARA ANÁLISIS DE ZINC  PARA SPECTROFOTOMETRO DE ABSORCIÓN ATÓMICA NOVAA400P ANALYTIKJENA</t>
  </si>
  <si>
    <t>LÁMPARA DE CÁTODO HUECO PARA ANÁLISIS DE CADMIO  PARA SPECTROFOTOMETRO NOVAA400P ANALYTIKJENA</t>
  </si>
  <si>
    <t>LÁMPARA DE CÁTODO HUECO PARA ANÁLISIS DE MANGANESO  PARA SPECRTOFOTOMETRO NOVAA400P ANALYTIKJENA</t>
  </si>
  <si>
    <t>BATERÍAS 1.2V C,D 2500 MAH RECARGABLES NH-C2500BP2</t>
  </si>
  <si>
    <t xml:space="preserve">BATERÍAS RECARGALES 1.2V AA2 DE 2700MAH </t>
  </si>
  <si>
    <t xml:space="preserve">BATERÍAS 1.5V TIPO A76LR44 </t>
  </si>
  <si>
    <t>BATERÍAS AAA ALCALINA DE 1.5V</t>
  </si>
  <si>
    <t>BATERÍAS AA ALCALINA DE 1.5V</t>
  </si>
  <si>
    <t>BOMBILLAS AHORRADORAS 45W, 110V- 130V</t>
  </si>
  <si>
    <t>BOMBILLA INCANDESCENTE DE 60W, 110V</t>
  </si>
  <si>
    <t xml:space="preserve">TUBOS FLUORECENTES </t>
  </si>
  <si>
    <t>FOTOCELDA 120V</t>
  </si>
  <si>
    <t>VOLTÍMETRO DIGITAL MULTIFUNCIONES, MODELO 175</t>
  </si>
  <si>
    <t>AMPERÍMETRO DE GANCHO DE 200 AMPERIOS</t>
  </si>
  <si>
    <t xml:space="preserve">BATERIAS ESPECIALES PARA UPS APC DE LA LINEA SMART UPS 2200 CON ENTRADA DE 15 O 20 A, 110/120 V Y 50/60HZ CON SALIDA DE 110/120 V Y 50/60 HZ DE 20A </t>
  </si>
  <si>
    <t>SWITCH DE 8 PUERTOS 10/100 MVPS, CON MANUAL Y ADAPTADOR DE PODER APTO PARA 200MVPS</t>
  </si>
  <si>
    <t>CABLE DE RED</t>
  </si>
  <si>
    <t>SUPRESOR DE PICOS, 120/240V</t>
  </si>
  <si>
    <t>CONTACTORES, 15KW/20CV 380/400V</t>
  </si>
  <si>
    <t xml:space="preserve">FLIPONES DE LA CASETA DE CALIDAD DEL AIRE </t>
  </si>
  <si>
    <t>LINTERNA LED DE BATERIAS ALCALINAS O RECARGABLES</t>
  </si>
  <si>
    <t>RESISTENCIA DEL MÚLTIPLE DE ENTRADA (MANIFOLD) DE LA CASETA DE CALIDAD DEL AIRE</t>
  </si>
  <si>
    <t xml:space="preserve">CARTUCHO DE ALTA CAPACIDAD PARA REDUCIR CONDUCTIVIDAD, HOSE NIPPLE D8901, THERMO SCIENTIFIC, MERCK </t>
  </si>
  <si>
    <t xml:space="preserve">CELDA(ELECTRODO) COMBINADA DE PH Y TEMPERATURA  SENTIX 41 PARA POTENCIOMETRO MARCA WTW </t>
  </si>
  <si>
    <t xml:space="preserve">CELDA  CELLOX 325  (ELECTRODO) PARA OXÍMETRO MARCA WTW </t>
  </si>
  <si>
    <t xml:space="preserve">CELDA  TETRACON 325  (ELECTRODO) PARA  CONDUCTIVÍMETRO MARCA WTW </t>
  </si>
  <si>
    <t xml:space="preserve"> VENTILADORES DE PANEL POSTERIOR, SERIE E, 40010000, PARA EQUIPO DE SO2 M100E TELEDYNE-API </t>
  </si>
  <si>
    <t xml:space="preserve">SENSOR DE PRESIÓN, PCA,  (1X), W/FMA4 SERIE E, 40030100, PARA EQUIPO DE SO2 M100E TELEDYNE-API </t>
  </si>
  <si>
    <t xml:space="preserve">JUEGO DE ADAPTADOR LÁMPARA ULTRAVIOLETA, 000236, PARA EQUIPO DE SO2 M100E TELEDYNE-API </t>
  </si>
  <si>
    <t xml:space="preserve">BOMBA INTERNA SERIE E, 42410200, PARA EQUIPO DE SO2 M100E TELEDYNE-API </t>
  </si>
  <si>
    <t xml:space="preserve">FILTRO ÓPTICO DE 330 NM, 2720 000, PARA EQUIPO DE SO2 M100E  TELEDYNE-API </t>
  </si>
  <si>
    <t xml:space="preserve">FILTROS  TFL  (FL6, 30=1) 47MM, 9690100, PARA EQUIPO DE SO2 M100E TELEDYNE-API </t>
  </si>
  <si>
    <t>KIT DE REPUESTO PARA MANTENIMIENTO ANUAL DE ANALIZADOR DE SO2 M100E TELEDYNE API QUE CONTIENE: 1 PAQUETE DE FILTROS  TFL  (FL6, 30=1) 47MM 9690100, 1 PAQUETE DESECANTES (12U), 18080000, 2 FILTROS SINTERIZADOS, SS (KB), FL0000001, 2 RESORTES DE ORIFICIO CRÍTICO (SPRING), HW0000020, 1 EMPAQUES (ORING) 2-006VT *(KB), OR0000001 (4U), 1 DIAFRAGMA PU20 &amp; 04241 (KB) CON INSTRUCTIVO PARA  RECONSTRUIR BOMBA KNF, PU0000022,</t>
  </si>
  <si>
    <t>KIT DE REPUESTO PARA MANTENIMIENTO ANUAL DE ANALIZADOR DE NO, NO2 M200E TELEDYNE-API QUE CONTIENE: 1 PAQUETE DE JUNTAS DE VENTANA (12 JUNTAS = 1), 2270100, 1 PAQUETE DE FILTROS  TFL  (FL6, 30=1) 47MM 9690100, 1 PAQUETE DE ADSORVENTES DEL FILTRO DE OZONO CH-43, (RECARGAS=3), 46030000,1 PAQUETE DESECANTES (12U), 18080000, 4 FILTROS SINTERIZADOS, SS (KB), FL0000001, 4 RESORTES DE ORIFICIO CRÍTICO (SPRING), HW0000020, 1 EMPAQUES (ORING) 2-011V   FT 10, OR0000034 (2U), 1 EMPAQUE (ORING) 2-012V , OR0000039 (2U), 1 EMPAQUE (ORING) 2-006, CV-75 COMPUESTO (KB), OR0000086 (8U), 1  FILTROS DFU, FL0000003</t>
  </si>
  <si>
    <t xml:space="preserve"> KIT DE REPUESTO PARA MANTENIMIENTO ANUAL DE ANALIZADOR DE CO M300E TELEDYNE-API QUE CONTIENE: 1 PAQUETE DE FILTROS  TFL  (FL6, 30=1) 47MM 9690100, 1, 1 FILTRO SINTERIZADOS, SS (KB), FL0000001, 1 RESORTES DE ORIFICIO CRÍTICO (SPRING), HW0000020, 1  EMPAQUES (ORING) 2-006VT *(KB), OR0000001 (2U), 1 DIAFRAGMA PU20 &amp; 04241 (KB) CON INSTRUCTIVO PARA  RECONSTRUIR BOMBA KNF, PU0000022,</t>
  </si>
  <si>
    <t>KIT DE REPUESTO PARA MANTENIMIENTO ANUAL DE ANALIZADOR DE O3 M400E TELEDYNE-API QUE CONTIENE: 1 PAQUETE DE FILTROS  TFL  (FL6, 30=1) 47MM 9690100,  2  FILTROS SINTERIZADOS, SS (KB), FL0000001, 2 RESORTES DE ORIFICIO CRÍTICO (SPRING), HW0000020, 1  EMPAQUES (ORING) 2-006VT *(KB), OR0000001 (2U), 1 DIAFRAGMA PU20 &amp; 04241 (KB) CON INSTRUCTIVO PARA  RECONSTRUIR BOMBA KNF, PU0000022</t>
  </si>
  <si>
    <t xml:space="preserve">KIT DE MANTENIMIENTO PARA EL GENERADOR DE AIRE CERO M701 TELEDYNE-API QUE CONTIENE 1 PAQUETE DE CHARCOAL ACTIVADO 6 LB (2BT=1) 00596000, 1 PAQUETE DE PURAFIL 6 LB (2BT=1) 00597000, 4 RETENEDORES DE CHARCOAL PEQUEÑO, 1-3/4", 6900000,4 RETENEDORES DE CHARCOAL GRANDE, 2-1/4", 6900100, 1 REPUESTO DE TAMIZ MOLECULAR, 16920000, 4 JUNTAS DE DEPURADORES (SCRUBBER) 57270000, 2 FILTROS DE ENTRADA DE MUESTRA PARA PL 15, FL0000016, 4 EMPAQUES O-RING 2-223V, OR0000035 </t>
  </si>
  <si>
    <t>REPUESTO DE ENFRIADOR, 14610000, PARA EQUIPO DE NOX M200E TELEDYNE-API</t>
  </si>
  <si>
    <t>CALENTADOR DE LA CELDA DE REACCIÓN, RX CELL  40400000, PARA EQUIPO DE NOX M200E TELEDYNE-API</t>
  </si>
  <si>
    <t>FUENTE DE PODER +5V, +/-15V, 40W, PS000253, PARA EQUIPO DE NOX M200E  TELEDYNE-API</t>
  </si>
  <si>
    <t>FILTROS DE TEFLÓN  (FL19, 30=1) 47MM, 9690300, PARA EQUIPO DE NOX M200E TELEDYNE-API</t>
  </si>
  <si>
    <t>FUENTE DE PODER 12V, 60W, PS000254, PARA EQUIPO DE NOX M200E TELEDYNE-API</t>
  </si>
  <si>
    <t>RELÉ DPDT, (KB);  RL0000015, PARA EQUIPO DE NOX M200E TELEDYNE-API</t>
  </si>
  <si>
    <t>JUEGO DE RECONSTRUCCIÓN DE BOMBA THOMAS 607 (KB) PU 0000011, PARA EQUIPO DE NOX M200E TELEDYNE-API</t>
  </si>
  <si>
    <t>FILTROS  TFL  (FL6, 30=1) 47MM, 9690100, PARA EQUIPO DE CO M300 TELEDYNE-API</t>
  </si>
  <si>
    <t>TERMISTOR DE RUEDA (885-071600), 3291500, PARA EQUIPO DE CO M300E TELEDYNE-API</t>
  </si>
  <si>
    <t>ENSAMBLAJE DE LA FUENTE CON ADAPTADOR, 9550500, PARA EQUIPO DE CO M300E TELEDYNE-API</t>
  </si>
  <si>
    <t>CALENTADOR DE BANCO ÓPTICO, 37250000, PARA EQUIPO DE CO M300E TELEDYNE-API</t>
  </si>
  <si>
    <t>TARJETA DE RELÉS PCA, 41350000, PARA EQUIPO DE CO M300E TELEDYNE-API</t>
  </si>
  <si>
    <t>SENSOR DE POSICIÓN DE LA RUEDA PCA, 50320000, PARA EQUIPO DE CO M300E TELEDYNE-API</t>
  </si>
  <si>
    <t>TARJETADE RED -PCA, INTERFASE, ETHERNET 043940000, PARA EQUIPO DE CO M300E  TELEDYNE-API</t>
  </si>
  <si>
    <t>FILTROS  TFL  (FL6, 30=1) 47MM, 9690100, PARA EQUIPO DE O3</t>
  </si>
  <si>
    <t xml:space="preserve">TARJETA PCA FUENTE DE LÁMPARA UV, 41660100, PARA EQUIPO DE O3 M400E  TELEDYNE-API </t>
  </si>
  <si>
    <t>ENSAMBLAJE DE EMISOR ULTRAVIOLETA / BANCO ÓPTICO 52400000, PARA EQUIPO DE O3 M400E TELEDYNE-API</t>
  </si>
  <si>
    <t>TARJETA DE RELÉS CON DIODO PROTECTOR, PCA 45230100, PARA EQUIPO DE O3 M400E  TELEDYNE-API</t>
  </si>
  <si>
    <t>SENSOR PCA DE TEMPERATURA/CALENTADOR 41440000, PARA EQUIPO DE O3 M400E  TELEDYNE-API</t>
  </si>
  <si>
    <t>FILTRO DE OZONO, FL0000012, PARA EQUIPO DE O3 M400E TELEDYNE-API</t>
  </si>
  <si>
    <t>O-RING PARA TUBO DE ABSORCIÓN DEL MONITOR DE OZONO, PARA EQUIPO DE O3 M400E  TELEDYNE-API</t>
  </si>
  <si>
    <t>EMPAQUE O-RING DEL RECIBIDOR DE ENTRADA, 720069, PARA EQUIPO DE PM10, BAM1020 MET ONE</t>
  </si>
  <si>
    <t>EMPAQUE O-RING DEL CABEZAL PM10,  8965, PARA EQUIPO DE PM10, BAM1020 MET ONE</t>
  </si>
  <si>
    <t>ELEMENTOS FILTRANTES EN LINEA, 580292, PARA EQUIPO DE PM10, BAM1020 MET ONE</t>
  </si>
  <si>
    <t>REPUESTO DE FUSIBLES BAM1020 3.15A, 250V, SLO-BLO (5X20MM), 590811, PARA EQUIPO DE PM10, BAM1020 MET ONE</t>
  </si>
  <si>
    <t>MEMBRANA DE REFERENCIA DE 0.8 MG/CM2, 8069, PARA EQUIPO DE PM10,BAM1020 MET ONE</t>
  </si>
  <si>
    <t>TARJETA DE INTERFACE/CPU PARA BAM1020, 9304, PARA EQUIPO DE PM10, BAM1020 MET ONE</t>
  </si>
  <si>
    <t xml:space="preserve">SENSOR DE FLUJO MÁSICO, 20 SLPM, 80324, PARA EQUIPO DE PM10 </t>
  </si>
  <si>
    <t>TARJETA DE INTERCONECCIÓN PANEL TRASERO, 80679, PARA EQUIPO DE PM10,BAM1020 MET ONE</t>
  </si>
  <si>
    <t>FILTRO SENSOR DE TEMPERATURA Y HUMEDAD RELATIVA, BX -962, PARA EQUIPO DE PM10, BAM1020 MET ONE</t>
  </si>
  <si>
    <t>JUEGO DE RECONSTRUCCIÓN PARA BOMBA GAST680828, PARA EQUIPO DE PM10,BAM1020 MET ONE</t>
  </si>
  <si>
    <t>TAPÓN EXTERIOR DE BOMBA GAST 680854, PARA EQUIPO DE PM10, BAM1020 MET ONE</t>
  </si>
  <si>
    <t>INYECTOR DE ACERO INOXIDABLE, 8009, PARA EQUIPO DE PM10,BAM1020 MET ONE</t>
  </si>
  <si>
    <t>RESORTE DEL INYECTOR, 2998, PARA EQUIPO DE PM10,BAM1020 MET ONE</t>
  </si>
  <si>
    <t>EMPAQUE O-RING DEL INYECTOR, 0.549 DIÁMETRO INTERNOX 0.755 DIÁMETRO EXTERNO X 0.103 ANCHO 720066, PARA EQUIPO DE PM10, BAM1020 MET ONE</t>
  </si>
  <si>
    <t>FILTRO TAPE CON DURACION DE 60 DIAS, EL ROLLO DE 30 MM X 21 M 460130  PARA EQUIPO PM10, BAM1020 MET ONE</t>
  </si>
  <si>
    <t>REPUESTO MOTOR CON CAJA DE ENGRANES 10RPM, 8106-1, PARA EQUIPO DE PM10, BAM1020 MET ONE</t>
  </si>
  <si>
    <t>FUENTE DE PODER, 115 VAC, 60 HZ, BX - 115, PARA EQUIPO DE PM10,BAM1020 MET ONE</t>
  </si>
  <si>
    <t>SENSOR DE DIRECCIÓN DE VIENTO BX-590 , PARA EQUIPO DE PM10BAM1020 MET ONE</t>
  </si>
  <si>
    <t>ENSAMBLAJE DE EMISOR DE GENERACIÓN DE OZONO/IZS, 6120100, PARA EQUIPO DE CALIBRACIÓN DE GAS SPAN DE LA CASETA DE CALIDAD DEL AIRE M700E TELEDYNE-API</t>
  </si>
  <si>
    <t>ENSAMBLAJE DEL TERMISTOR, 42010000, PARA EQUIPO DE CALIBRACIÓN DE GAS SPAN  M700E TELEDYNE-API</t>
  </si>
  <si>
    <t>VERIFICADOR DE FLUJO DE BURBUJA,  DE CALIBRACIÓN PRIMARIO DE FLUJO GILIBRATOR 2</t>
  </si>
  <si>
    <t>VENTILADOR M701/M701H, 17960000, PARA EQUIPO CALIBRADOR DE AIRE CERO M701 TELEDYNE-API</t>
  </si>
  <si>
    <t>VÁLVULA PARKER DE 4 VÍAS M701, 36260000, PARA EQUIPO CALIBRADOR DE AIRE CERO M701 TELEDYNE-API</t>
  </si>
  <si>
    <t>FILTRO COALESCENTE DE 0.03 MICRONES, PARA EXTRACCIÓN DE AGUA, FL0000044 PARA EQUIPO M701 TELEDYNE-API</t>
  </si>
  <si>
    <t>REGULADOR DE PRESIÓN, VA0000014, PARA EQUIPO CALIBRADOR DE AIRE CERO  M701 TELEDYNE-API</t>
  </si>
  <si>
    <t xml:space="preserve">VÁLVULA DE 2 VÍAS, 115VAC KB, VA0000017, PARA EQUIPO CALIBRADOR DE AIRE CERO M701 TELEDYNE-API </t>
  </si>
  <si>
    <t>TARJETA DE ENTRADA DE CORRIENTE, S 112-3110, PARA EQUIPO DE REGISTRO DE DATOS PARA EQUIPO DATA LOGGER ESC-AGILAIR</t>
  </si>
  <si>
    <t>TARJETA DE ENTRADA DE ESTADO, S 112-3210, PARA EQUIPO DE REGISTRO DE DATOS ESC-AGILAIR</t>
  </si>
  <si>
    <t>TARJETA DE SALIDA DE RELÉ, S 112-3310, PARA EQUIPO DE REGISTRO DE DATOS ESC-AGILAIR</t>
  </si>
  <si>
    <t>TARJETA DE SALIDA AISLADA DE CORRIENTE, S 132-3510, PARA EQUIPO DE REGISTRO DE DATOS ESC-AGILAIR</t>
  </si>
  <si>
    <t>TARJETA DE ENTRADA METEOROLÓGICA, S 112-3610, PARA EQUIPO DE REGISTRO DE DATOS ESC-AGILAIR</t>
  </si>
  <si>
    <t>TARJETA DE ENTRADA DE ESTADO AISLADA, S 112-3710, PARA EQUIPO DE REGISTRO DE DATOS ESC-AGILAIR</t>
  </si>
  <si>
    <t>SOPLADOR (BLOWER) DEL MÚLTIPLE DE ENTRADA (MANIFOLD)</t>
  </si>
  <si>
    <t>MANÓMETRO DEL MÚLTIPLE DE ENTRADA (MANIFOLD)</t>
  </si>
  <si>
    <t>BOLETINES EMITIDOS CON INFORMACIÓN METEOROLÓGICA PARA LA POBLACIÓN EN GENERAL</t>
  </si>
  <si>
    <t>BOLETINES EMITIDOS CON INFORMACIÓN GEOLÓGICA PARA LA POBLACIÓN EN GENERAL</t>
  </si>
  <si>
    <t>INFORMES EMITIDOS SOBRE DESLIZAMIENTO DE TIERRAS</t>
  </si>
  <si>
    <t>BOLETINES CON INFORMACIÓN HIDROLÓGICA PARA LA POBLACIÓN EN GENERAL</t>
  </si>
  <si>
    <t>PUBLICACIONES ANUALES CON INFORMACIÓN CONSOLIDADA DE EFEMÉRIDES SOLAR, PRONÓSTICO DE MAREAS, ESTUDIOS DE CALIDAD DE AGUA Y DE CUENCAS</t>
  </si>
  <si>
    <t>BOLETINES EMITIDOS CON INFORMACIÓN DEL ÍNDICE DE CALIDAD DEL AIRE PARA LA POBLACIÓN EN GENERAL</t>
  </si>
  <si>
    <t>SERVICIOS HIDROLÓGICOS</t>
  </si>
  <si>
    <t>SERVICIOS DE APOYO ADMINISTRATIVO Y FINANCIERO</t>
  </si>
  <si>
    <t>TÍTULOS DE USUFRUCTO EMITIDOS PARA PERSONAS INDIVIDUALES Y/O JURÍDICAS</t>
  </si>
  <si>
    <t>REGULACIÓN USO DE FRECUENCIAS</t>
  </si>
  <si>
    <t>REGULACIÓN DE TELEFONÍA</t>
  </si>
  <si>
    <t>CARGA DESEMBARCADA POR LA IMPORTACIÓN AÉREA</t>
  </si>
  <si>
    <t>DEPARTAMENTO DE LOGÍSTICA</t>
  </si>
  <si>
    <t>MANTENIMIENTO DE LA RED VIAL SAN JOSE CHACAYA</t>
  </si>
  <si>
    <t>MANTENIMIENTO DE LA RED VIAL CONCEPCION HUISTA</t>
  </si>
  <si>
    <t>SERVICIOS DE APOYO A LA RECONSTRUCCIÓN</t>
  </si>
  <si>
    <t>RED VIAL NO PAVIMENTADA CON SERVICIOS DE MANTENIMIENTO RED VIAL CON SERVICIOS DE MATENIMIENTO</t>
  </si>
  <si>
    <r>
      <t>PROGRAMA 99  003</t>
    </r>
    <r>
      <rPr>
        <sz val="12"/>
        <color theme="1"/>
        <rFont val="Arial"/>
        <family val="2"/>
      </rPr>
      <t xml:space="preserve"> PERSONAS JURÍDICAS BENEFICIADAS CON APORTES Y CUOTAS A ENTIDADES DEL MEDIO AMBIENTE</t>
    </r>
  </si>
  <si>
    <t>BOLETAS DE LLAMADAS DE ATENCION A CONDUCTORES INFRACTORES</t>
  </si>
  <si>
    <t>CONDUCTORES ATENDIDOS CON SERVICIOS DE SEGURIDAD Y ASISTENCIA VIAL EN CARRETERA</t>
  </si>
  <si>
    <t xml:space="preserve">            </t>
  </si>
  <si>
    <t xml:space="preserve">PERSONAS JURÍDICAS O INDIVIDUALES CON LICENCIAS OTORGADAS  DE TRANSPORTE EXTRAURBANO DE PASAJEROS POR CARRETERA </t>
  </si>
  <si>
    <t>puede asociar insumos, ni subproductos.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</si>
  <si>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 xml:space="preserve">:  Los insumos están asociados a 4 centros de costos únicamente, que son las oficinas centrales, los demás centros de costos (Geográficos), son centros de costos virtuales, y por ende no se </t>
    </r>
  </si>
  <si>
    <t>SERVICIOS DE APOYO A LA RECONSTRUCCIÓN N7</t>
  </si>
  <si>
    <t>EMPRESAS SANCIONADAS POR INCUMPLIMIENTO DE LA LEY DE CABLE</t>
  </si>
  <si>
    <t xml:space="preserve">RED VIAL NO PAVIMENTADA CON SERVICIOS DE MANTENIMIENTO </t>
  </si>
  <si>
    <t>MONITOREOS AL ESPECTRO RADIOELÉCTICO</t>
  </si>
  <si>
    <t xml:space="preserve">LICENCIAS EMITIDAS A PROVEEDORES SATELITALES </t>
  </si>
  <si>
    <t xml:space="preserve">LICENCIAS EMITIDAS A USUARIO SATELITAL </t>
  </si>
  <si>
    <t xml:space="preserve">OPERADORES DE TELEFONIA REGISTRADOS </t>
  </si>
  <si>
    <t>CONSTANCIA DE INSCRIPCIÓN DE USUARIOS  JURIDICOS Y/O NDIVIDUALES DE TELECOMUNICACIONES MÓVILES</t>
  </si>
  <si>
    <t xml:space="preserve">NUMERACIÓN ASIGNADA A PERSONAS JURIDICAS Y/O INDIVIDUALES </t>
  </si>
  <si>
    <t>PUNTOS DE SEÑALIZACIÓN ASIGNADOS A PERSONAS JURIDICAS Y/O INDIVIDUALES</t>
  </si>
  <si>
    <t>Nota: Con base a la programación mensualizada de productos y subproductos en el costeo no se encuentra costeado el subproducto "PERSONAS JURIDICAS BENEFICIADAS CON APORTES Y/O CUOTAS PARA COMUNICACIONES"</t>
  </si>
  <si>
    <t>RENGLON</t>
  </si>
  <si>
    <t>ARRENDAMIENTOS PETEN Y ALTA VERAPAZ</t>
  </si>
  <si>
    <t>AMPLIACION DE ESTRUCTURA METALICA DE TORRE QUE SOPORTA EL PEDESTAL DE LA ANTENA MONOPULSO DEL AIMM</t>
  </si>
  <si>
    <t>CAJAS DE FOLDERS COLGANTE 0FICIO</t>
  </si>
  <si>
    <t>CUADERNO A LÍNEAS CON ESPIRAL TAMAÑO MEDIANO PASTA DURA</t>
  </si>
  <si>
    <t xml:space="preserve">CAJAS DE POST IT </t>
  </si>
  <si>
    <t>PERFOTADOR DE HOJAS</t>
  </si>
  <si>
    <t>CAJAS DE GANCHOS METÁLICOS PARA FOLDER TAMAÑO STANDARD</t>
  </si>
  <si>
    <t>TORRE DE CD-R  100 UNIDADES</t>
  </si>
  <si>
    <t>FOLDER CARTA COLORES VARIOS</t>
  </si>
  <si>
    <t>FOLDER OFICIO COLORES VARIOS</t>
  </si>
  <si>
    <t>SACAPUNTAS ELECTRICOS</t>
  </si>
  <si>
    <t>CORRECTOR EN LAPIZ</t>
  </si>
  <si>
    <t>REGLA DE METAL 30 CM</t>
  </si>
  <si>
    <t>ALMOHADILLA PARA PIZARRON</t>
  </si>
  <si>
    <t xml:space="preserve">SELLOS AUTOMATICOS </t>
  </si>
  <si>
    <t xml:space="preserve">SILLAS TIPO SECRETARIAL </t>
  </si>
  <si>
    <t>AMPLIACION Y MEJORAMIENTO  DE UN EDIFICIO DE 1 NIVEL CON SUS SERVICIOS BÁSICOS  DE 176M2 PARA OFICINAS DEL PERSONAL TÉCNICO Y DE GUARDIANÍA DE ESTACIÓN RADAR DE SAN JOSÉ, ESCUINTLA</t>
  </si>
  <si>
    <t>AMPLIACION Y MEJORAMIENTO DE ACABADOS FINALES CON SUS RESPECTIVAS PUERTAS Y VENTANAS PARA EL EDIFICIO DE ESTACIÓN RADAR DE CONCEPCIÓN, PALENCIA</t>
  </si>
  <si>
    <t>PASAJEROS QUE INGRESAN POR MEDIO DE TRANSPORTE AÉREO</t>
  </si>
  <si>
    <t>PASAJEROS QUE EGRESAN POR MEDIO DE TRANSPORTE AÉREO</t>
  </si>
  <si>
    <t xml:space="preserve">MOTOBOMBAS  ARFF </t>
  </si>
  <si>
    <t xml:space="preserve">RADIO BASE DE FRECUENCIA AÉREA </t>
  </si>
  <si>
    <t>RADIO DE FRECUENCIA AEREA PARA INSTALAR EN VEHICULOS QUE SE MOVILIZAN EN AREA DE MOVIMIENTOS</t>
  </si>
  <si>
    <t>RADIO  BASE DE FRECUENCIA AEREA, PARA INSTALAR CABINA TELEFONICA</t>
  </si>
  <si>
    <t>RADIO DE FRECUENCIA AEREA PARA INSTALAR EN VEHICULOS QUE SE MOVILIZAN EN AREA DE MOVIMIENTOS Y ENTABLAR COMUNICACIÓN CON TORRE DE CONTROL, DEBEN LLEVAR SU HETSET</t>
  </si>
  <si>
    <t>RECURSOS HUMANOS</t>
  </si>
  <si>
    <t>AGUINALDO  (PRESTACIONES POR PAGAR)</t>
  </si>
  <si>
    <t>BONO 14 (PRESTACIONES POR PAGAR)</t>
  </si>
  <si>
    <t>BONO VACACIONAL (PREST. POR PAGAR)</t>
  </si>
  <si>
    <t>INDEMNIZACIONES AL PERSONAL (PREST. POR PAGAR)</t>
  </si>
  <si>
    <t>VACACIONES PAGADAS POR RETIRO (PREST. POR PAGAR)</t>
  </si>
  <si>
    <t>LICENCIAMIENTO MICROSORT SOL SERVER ESTANDAR</t>
  </si>
  <si>
    <t xml:space="preserve">LICENCIA OFFICE PROFESIONAL </t>
  </si>
  <si>
    <t>CARTUCHO DE TONER  HP Q 5942X</t>
  </si>
  <si>
    <t>TONNER IMPRESORA XEROX 108R00909</t>
  </si>
  <si>
    <t>TÓNER PARA FOTOCOPIADORA IMAGE RUNNER 10195</t>
  </si>
  <si>
    <t>SILLAS SEMI EJECUTIVAS</t>
  </si>
  <si>
    <t>ARCHIVOS PERCIANIZADOS</t>
  </si>
  <si>
    <t>FOTOCOPIADORA KONICA MINOLTA</t>
  </si>
  <si>
    <t>TELEFONOS DE ESCRITORIO</t>
  </si>
  <si>
    <t>SERVIDOR DE PRODUCCION</t>
  </si>
  <si>
    <t>SERVIDOR DE DESARROLLO</t>
  </si>
  <si>
    <t>FORTIGATE</t>
  </si>
  <si>
    <t>IMPRESORA XEROX PHASER</t>
  </si>
  <si>
    <t>TÓNER FOTOCOPIADORA LASERJET  CE285A</t>
  </si>
  <si>
    <t>PERSONAS JURÍDICAS O
INDIVIDUALES CON PERMISOS 
TEMPORALES  OTORGADOS PARA 
EL TRANSPORTE EXTRAURBANO DE 
PASAJEROS POR CARRETERA.</t>
  </si>
  <si>
    <t>LICENCIAS RENOVADAS Y MODIFICADAS
DE TRANSPORTE EXTRAURBANO DE 
PASAJEROS Y CARGA PESADA EMITIDAS 
A PERSONAS JURÍDICAS 
O INDIVIDUALES.</t>
  </si>
  <si>
    <t>OPERATIVOS DE CONTROL FIJO DEL SERVICIO DE TRANSPORTE EXTRAURBANO</t>
  </si>
  <si>
    <t>CONOS DE HULE PARA SEÑALIZACION</t>
  </si>
  <si>
    <t>SEDE REGIONAL DE QUETZALTENANGO</t>
  </si>
  <si>
    <t>SEDE REGIONAL ZACAPA</t>
  </si>
  <si>
    <t>DIRECCIÓN GENERAL UCEE</t>
  </si>
  <si>
    <t>ADQUISICIONES DE FONDO SOCIAL   DE SOLIDARIDAD  A138</t>
  </si>
  <si>
    <t>TIMBRES FORENSES</t>
  </si>
  <si>
    <t>IMPUESTOS DE CIRCULACION DE VEHICULOS</t>
  </si>
  <si>
    <t>TRASPASOS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</si>
</sst>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7" formatCode="&quot;Q&quot;#,##0.00_);\(&quot;Q&quot;#,##0.00\)"/>
    <numFmt numFmtId="8" formatCode="&quot;Q&quot;#,##0.00_);[Red]\(&quot;Q&quot;#,##0.00\)"/>
    <numFmt numFmtId="44" formatCode="_(&quot;Q&quot;* #,##0.00_);_(&quot;Q&quot;* \(#,##0.00\);_(&quot;Q&quot;* &quot;-&quot;??_);_(@_)"/>
    <numFmt numFmtId="43" formatCode="_(* #,##0.00_);_(* \(#,##0.00\);_(* &quot;-&quot;??_);_(@_)"/>
    <numFmt numFmtId="164" formatCode="_(* #,##0.0000_);_(* \(#,##0.0000\);_(* &quot;-&quot;??_);_(@_)"/>
    <numFmt numFmtId="165" formatCode="_-[$Q-100A]* #,##0.00_-;\-[$Q-100A]* #,##0.00_-;_-[$Q-100A]* &quot;-&quot;??_-;_-@_-"/>
    <numFmt numFmtId="166" formatCode="&quot;Q&quot;#,##0.00"/>
    <numFmt numFmtId="167" formatCode="&quot;Q&quot;#,##0.00;[Red]\-&quot;Q&quot;#,##0.00"/>
    <numFmt numFmtId="168" formatCode="&quot;Q&quot;#,##0&quot;.00&quot;"/>
    <numFmt numFmtId="169" formatCode="_-&quot;Q&quot;* #,##0.00_-;\-&quot;Q&quot;* #,##0.00_-;_-&quot;Q&quot;* &quot;-&quot;??_-;_-@_-"/>
    <numFmt numFmtId="170" formatCode="0.0"/>
    <numFmt numFmtId="171" formatCode="_(* #,##0_);_(* \(#,##0\);_(* &quot;-&quot;??_);_(@_)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color theme="1"/>
      <name val="Arial Narrow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0"/>
      <color indexed="63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10"/>
      <color theme="0"/>
      <name val="Arial"/>
      <family val="2"/>
    </font>
    <font>
      <b/>
      <sz val="10"/>
      <color rgb="FF000000"/>
      <name val="Arial"/>
      <family val="2"/>
    </font>
    <font>
      <b/>
      <sz val="10"/>
      <color indexed="63"/>
      <name val="Arial"/>
      <family val="2"/>
    </font>
    <font>
      <i/>
      <sz val="10"/>
      <color rgb="FF000000"/>
      <name val="Calibri"/>
      <family val="2"/>
    </font>
    <font>
      <b/>
      <sz val="10"/>
      <name val="Stylus BT"/>
      <family val="2"/>
    </font>
    <font>
      <b/>
      <sz val="10"/>
      <color indexed="8"/>
      <name val="Stylus BT"/>
      <family val="2"/>
    </font>
    <font>
      <sz val="10"/>
      <name val="Stylus BT"/>
      <family val="2"/>
    </font>
    <font>
      <sz val="10"/>
      <color theme="5"/>
      <name val="Stylus BT"/>
      <family val="2"/>
    </font>
    <font>
      <sz val="9"/>
      <name val="Stylus BT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0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0" fontId="3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44" fontId="2" fillId="0" borderId="0" applyFont="0" applyFill="0" applyBorder="0" applyAlignment="0" applyProtection="0"/>
    <xf numFmtId="165" fontId="2" fillId="0" borderId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</cellStyleXfs>
  <cellXfs count="875">
    <xf numFmtId="0" fontId="0" fillId="0" borderId="0" xfId="0"/>
    <xf numFmtId="0" fontId="5" fillId="0" borderId="0" xfId="0" applyFont="1"/>
    <xf numFmtId="44" fontId="5" fillId="0" borderId="1" xfId="3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/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44" fontId="5" fillId="0" borderId="20" xfId="31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0" fontId="10" fillId="3" borderId="23" xfId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44" fontId="6" fillId="2" borderId="28" xfId="31" applyFont="1" applyFill="1" applyBorder="1"/>
    <xf numFmtId="0" fontId="5" fillId="2" borderId="30" xfId="0" applyFont="1" applyFill="1" applyBorder="1"/>
    <xf numFmtId="0" fontId="15" fillId="0" borderId="0" xfId="0" applyFont="1"/>
    <xf numFmtId="0" fontId="15" fillId="0" borderId="1" xfId="0" applyFont="1" applyFill="1" applyBorder="1" applyAlignment="1">
      <alignment horizontal="center"/>
    </xf>
    <xf numFmtId="44" fontId="17" fillId="0" borderId="1" xfId="27" applyFont="1" applyFill="1" applyBorder="1"/>
    <xf numFmtId="0" fontId="15" fillId="0" borderId="13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44" fontId="17" fillId="0" borderId="1" xfId="27" applyFont="1" applyBorder="1"/>
    <xf numFmtId="0" fontId="15" fillId="0" borderId="13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26" xfId="0" applyFont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0" fontId="14" fillId="0" borderId="1" xfId="0" applyFont="1" applyBorder="1" applyAlignment="1">
      <alignment wrapText="1"/>
    </xf>
    <xf numFmtId="0" fontId="18" fillId="0" borderId="1" xfId="0" applyFont="1" applyBorder="1" applyAlignment="1">
      <alignment vertical="center" wrapText="1"/>
    </xf>
    <xf numFmtId="43" fontId="17" fillId="0" borderId="1" xfId="2" applyFont="1" applyFill="1" applyBorder="1" applyAlignment="1">
      <alignment horizontal="right" wrapText="1"/>
    </xf>
    <xf numFmtId="0" fontId="15" fillId="0" borderId="1" xfId="0" applyFont="1" applyBorder="1" applyAlignment="1">
      <alignment horizontal="right" wrapText="1"/>
    </xf>
    <xf numFmtId="43" fontId="17" fillId="0" borderId="1" xfId="2" applyFont="1" applyBorder="1" applyAlignment="1">
      <alignment wrapText="1"/>
    </xf>
    <xf numFmtId="0" fontId="18" fillId="0" borderId="1" xfId="0" applyFont="1" applyFill="1" applyBorder="1" applyAlignment="1">
      <alignment horizontal="center" wrapText="1"/>
    </xf>
    <xf numFmtId="44" fontId="15" fillId="0" borderId="5" xfId="47" applyFont="1" applyBorder="1"/>
    <xf numFmtId="0" fontId="5" fillId="0" borderId="13" xfId="0" applyFont="1" applyFill="1" applyBorder="1" applyAlignment="1">
      <alignment horizontal="center" wrapText="1"/>
    </xf>
    <xf numFmtId="43" fontId="15" fillId="0" borderId="0" xfId="0" applyNumberFormat="1" applyFont="1"/>
    <xf numFmtId="44" fontId="15" fillId="0" borderId="1" xfId="47" applyFont="1" applyBorder="1"/>
    <xf numFmtId="0" fontId="18" fillId="0" borderId="5" xfId="0" applyFont="1" applyFill="1" applyBorder="1" applyAlignment="1">
      <alignment horizontal="center" wrapText="1"/>
    </xf>
    <xf numFmtId="44" fontId="15" fillId="0" borderId="5" xfId="27" applyFont="1" applyBorder="1"/>
    <xf numFmtId="0" fontId="18" fillId="0" borderId="39" xfId="0" applyFont="1" applyFill="1" applyBorder="1" applyAlignment="1">
      <alignment horizontal="center" wrapText="1"/>
    </xf>
    <xf numFmtId="44" fontId="15" fillId="0" borderId="1" xfId="27" applyFont="1" applyBorder="1"/>
    <xf numFmtId="0" fontId="18" fillId="0" borderId="13" xfId="0" applyFont="1" applyFill="1" applyBorder="1" applyAlignment="1">
      <alignment horizontal="center" wrapText="1"/>
    </xf>
    <xf numFmtId="0" fontId="18" fillId="0" borderId="2" xfId="0" applyFont="1" applyFill="1" applyBorder="1" applyAlignment="1">
      <alignment horizontal="center" wrapText="1"/>
    </xf>
    <xf numFmtId="44" fontId="15" fillId="0" borderId="2" xfId="27" applyFont="1" applyBorder="1"/>
    <xf numFmtId="0" fontId="18" fillId="0" borderId="26" xfId="0" applyFont="1" applyFill="1" applyBorder="1" applyAlignment="1">
      <alignment horizontal="center" wrapText="1"/>
    </xf>
    <xf numFmtId="44" fontId="17" fillId="0" borderId="5" xfId="27" applyFont="1" applyFill="1" applyBorder="1"/>
    <xf numFmtId="0" fontId="15" fillId="0" borderId="5" xfId="0" applyFont="1" applyFill="1" applyBorder="1" applyAlignment="1">
      <alignment horizontal="center"/>
    </xf>
    <xf numFmtId="0" fontId="15" fillId="0" borderId="39" xfId="0" applyFont="1" applyFill="1" applyBorder="1" applyAlignment="1">
      <alignment horizontal="center"/>
    </xf>
    <xf numFmtId="44" fontId="17" fillId="0" borderId="5" xfId="27" applyFont="1" applyBorder="1"/>
    <xf numFmtId="0" fontId="15" fillId="4" borderId="0" xfId="0" applyFont="1" applyFill="1"/>
    <xf numFmtId="0" fontId="9" fillId="0" borderId="31" xfId="0" applyFont="1" applyBorder="1"/>
    <xf numFmtId="0" fontId="2" fillId="0" borderId="32" xfId="0" applyFont="1" applyBorder="1" applyAlignment="1">
      <alignment wrapText="1"/>
    </xf>
    <xf numFmtId="0" fontId="2" fillId="0" borderId="32" xfId="0" applyFont="1" applyBorder="1"/>
    <xf numFmtId="0" fontId="2" fillId="0" borderId="33" xfId="0" applyFont="1" applyBorder="1"/>
    <xf numFmtId="0" fontId="2" fillId="0" borderId="0" xfId="0" applyFont="1"/>
    <xf numFmtId="0" fontId="2" fillId="0" borderId="1" xfId="0" applyFont="1" applyFill="1" applyBorder="1" applyAlignment="1">
      <alignment horizontal="center"/>
    </xf>
    <xf numFmtId="44" fontId="2" fillId="0" borderId="1" xfId="0" applyNumberFormat="1" applyFont="1" applyFill="1" applyBorder="1" applyAlignment="1">
      <alignment horizontal="center"/>
    </xf>
    <xf numFmtId="44" fontId="2" fillId="0" borderId="1" xfId="0" applyNumberFormat="1" applyFont="1" applyBorder="1"/>
    <xf numFmtId="0" fontId="2" fillId="0" borderId="1" xfId="0" applyFont="1" applyBorder="1"/>
    <xf numFmtId="44" fontId="2" fillId="0" borderId="1" xfId="2" applyNumberFormat="1" applyFont="1" applyBorder="1"/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/>
    </xf>
    <xf numFmtId="44" fontId="2" fillId="0" borderId="1" xfId="0" applyNumberFormat="1" applyFont="1" applyFill="1" applyBorder="1"/>
    <xf numFmtId="0" fontId="2" fillId="0" borderId="13" xfId="0" applyNumberFormat="1" applyFont="1" applyBorder="1" applyAlignment="1">
      <alignment horizontal="center"/>
    </xf>
    <xf numFmtId="44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1" fillId="0" borderId="0" xfId="0" applyFont="1"/>
    <xf numFmtId="0" fontId="12" fillId="0" borderId="0" xfId="0" applyFont="1"/>
    <xf numFmtId="0" fontId="20" fillId="0" borderId="0" xfId="0" applyFont="1"/>
    <xf numFmtId="44" fontId="21" fillId="0" borderId="0" xfId="0" applyNumberFormat="1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44" fontId="11" fillId="0" borderId="0" xfId="0" applyNumberFormat="1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44" fontId="21" fillId="0" borderId="0" xfId="0" applyNumberFormat="1" applyFont="1" applyAlignment="1">
      <alignment horizontal="right" vertical="center"/>
    </xf>
    <xf numFmtId="8" fontId="21" fillId="0" borderId="0" xfId="0" applyNumberFormat="1" applyFont="1" applyAlignment="1">
      <alignment horizontal="right"/>
    </xf>
    <xf numFmtId="44" fontId="13" fillId="0" borderId="0" xfId="0" applyNumberFormat="1" applyFont="1" applyFill="1" applyBorder="1" applyAlignment="1">
      <alignment horizontal="right" vertical="center"/>
    </xf>
    <xf numFmtId="44" fontId="21" fillId="0" borderId="0" xfId="47" applyFont="1" applyAlignment="1">
      <alignment horizontal="right" vertic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horizontal="center" vertical="center"/>
    </xf>
    <xf numFmtId="44" fontId="20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0" fillId="0" borderId="0" xfId="0" applyFont="1" applyBorder="1" applyAlignment="1">
      <alignment horizontal="left" vertical="center"/>
    </xf>
    <xf numFmtId="0" fontId="23" fillId="5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 wrapText="1"/>
    </xf>
    <xf numFmtId="44" fontId="17" fillId="0" borderId="25" xfId="27" applyFont="1" applyFill="1" applyBorder="1" applyAlignment="1">
      <alignment horizontal="right"/>
    </xf>
    <xf numFmtId="44" fontId="17" fillId="0" borderId="25" xfId="27" applyFont="1" applyBorder="1" applyAlignment="1">
      <alignment horizontal="right"/>
    </xf>
    <xf numFmtId="44" fontId="17" fillId="0" borderId="3" xfId="27" applyFont="1" applyBorder="1" applyAlignment="1">
      <alignment horizontal="right"/>
    </xf>
    <xf numFmtId="0" fontId="18" fillId="0" borderId="1" xfId="0" applyFont="1" applyBorder="1" applyAlignment="1">
      <alignment vertical="center"/>
    </xf>
    <xf numFmtId="44" fontId="18" fillId="0" borderId="25" xfId="47" applyFont="1" applyFill="1" applyBorder="1" applyAlignment="1">
      <alignment wrapText="1"/>
    </xf>
    <xf numFmtId="0" fontId="27" fillId="0" borderId="1" xfId="0" applyFont="1" applyBorder="1" applyAlignment="1">
      <alignment vertical="center" wrapText="1"/>
    </xf>
    <xf numFmtId="44" fontId="18" fillId="0" borderId="43" xfId="27" applyFont="1" applyFill="1" applyBorder="1" applyAlignment="1">
      <alignment wrapText="1"/>
    </xf>
    <xf numFmtId="44" fontId="18" fillId="0" borderId="25" xfId="27" applyFont="1" applyFill="1" applyBorder="1" applyAlignment="1">
      <alignment wrapText="1"/>
    </xf>
    <xf numFmtId="44" fontId="18" fillId="0" borderId="3" xfId="27" applyFont="1" applyFill="1" applyBorder="1" applyAlignment="1">
      <alignment wrapText="1"/>
    </xf>
    <xf numFmtId="44" fontId="17" fillId="0" borderId="43" xfId="27" applyFont="1" applyFill="1" applyBorder="1"/>
    <xf numFmtId="44" fontId="17" fillId="0" borderId="25" xfId="27" applyFont="1" applyFill="1" applyBorder="1"/>
    <xf numFmtId="0" fontId="27" fillId="0" borderId="2" xfId="0" applyFont="1" applyBorder="1" applyAlignment="1">
      <alignment vertical="center" wrapText="1"/>
    </xf>
    <xf numFmtId="44" fontId="17" fillId="0" borderId="2" xfId="27" applyFont="1" applyBorder="1"/>
    <xf numFmtId="44" fontId="19" fillId="2" borderId="28" xfId="0" applyNumberFormat="1" applyFont="1" applyFill="1" applyBorder="1"/>
    <xf numFmtId="0" fontId="15" fillId="2" borderId="30" xfId="0" applyFont="1" applyFill="1" applyBorder="1"/>
    <xf numFmtId="44" fontId="2" fillId="0" borderId="1" xfId="0" applyNumberFormat="1" applyFont="1" applyBorder="1" applyAlignment="1">
      <alignment horizontal="center" vertical="center"/>
    </xf>
    <xf numFmtId="4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5" fillId="0" borderId="2" xfId="0" applyFont="1" applyBorder="1" applyAlignment="1">
      <alignment vertical="center" wrapText="1"/>
    </xf>
    <xf numFmtId="0" fontId="2" fillId="4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vertical="center"/>
    </xf>
    <xf numFmtId="0" fontId="23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4" fontId="5" fillId="0" borderId="1" xfId="0" applyNumberFormat="1" applyFont="1" applyBorder="1"/>
    <xf numFmtId="0" fontId="2" fillId="0" borderId="13" xfId="0" applyNumberFormat="1" applyFont="1" applyFill="1" applyBorder="1" applyAlignment="1">
      <alignment horizontal="center"/>
    </xf>
    <xf numFmtId="0" fontId="5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/>
    </xf>
    <xf numFmtId="0" fontId="2" fillId="0" borderId="39" xfId="0" applyNumberFormat="1" applyFont="1" applyBorder="1" applyAlignment="1">
      <alignment horizontal="center"/>
    </xf>
    <xf numFmtId="44" fontId="2" fillId="4" borderId="1" xfId="0" applyNumberFormat="1" applyFont="1" applyFill="1" applyBorder="1" applyAlignment="1">
      <alignment horizontal="left"/>
    </xf>
    <xf numFmtId="166" fontId="5" fillId="0" borderId="1" xfId="0" applyNumberFormat="1" applyFont="1" applyFill="1" applyBorder="1"/>
    <xf numFmtId="0" fontId="23" fillId="0" borderId="2" xfId="0" applyFont="1" applyBorder="1" applyAlignment="1">
      <alignment vertical="center"/>
    </xf>
    <xf numFmtId="44" fontId="5" fillId="0" borderId="2" xfId="0" applyNumberFormat="1" applyFont="1" applyBorder="1"/>
    <xf numFmtId="0" fontId="5" fillId="0" borderId="2" xfId="0" applyFont="1" applyBorder="1" applyAlignment="1">
      <alignment horizontal="center"/>
    </xf>
    <xf numFmtId="166" fontId="5" fillId="0" borderId="2" xfId="0" applyNumberFormat="1" applyFont="1" applyFill="1" applyBorder="1"/>
    <xf numFmtId="0" fontId="23" fillId="0" borderId="2" xfId="0" applyFont="1" applyBorder="1" applyAlignment="1">
      <alignment vertical="center" wrapText="1"/>
    </xf>
    <xf numFmtId="44" fontId="2" fillId="0" borderId="1" xfId="0" applyNumberFormat="1" applyFont="1" applyBorder="1" applyAlignment="1">
      <alignment horizontal="right" vertical="center"/>
    </xf>
    <xf numFmtId="44" fontId="2" fillId="0" borderId="1" xfId="0" applyNumberFormat="1" applyFont="1" applyBorder="1" applyAlignment="1">
      <alignment horizontal="right"/>
    </xf>
    <xf numFmtId="44" fontId="2" fillId="4" borderId="1" xfId="0" applyNumberFormat="1" applyFont="1" applyFill="1" applyBorder="1" applyAlignment="1">
      <alignment horizontal="right"/>
    </xf>
    <xf numFmtId="3" fontId="2" fillId="0" borderId="1" xfId="0" applyNumberFormat="1" applyFont="1" applyBorder="1" applyAlignment="1">
      <alignment horizontal="center"/>
    </xf>
    <xf numFmtId="44" fontId="2" fillId="0" borderId="2" xfId="0" applyNumberFormat="1" applyFont="1" applyBorder="1"/>
    <xf numFmtId="44" fontId="2" fillId="0" borderId="1" xfId="0" applyNumberFormat="1" applyFont="1" applyBorder="1" applyAlignment="1">
      <alignment horizontal="left" wrapText="1"/>
    </xf>
    <xf numFmtId="0" fontId="2" fillId="4" borderId="1" xfId="2" applyNumberFormat="1" applyFont="1" applyFill="1" applyBorder="1" applyAlignment="1">
      <alignment horizontal="left"/>
    </xf>
    <xf numFmtId="44" fontId="5" fillId="0" borderId="1" xfId="0" applyNumberFormat="1" applyFont="1" applyBorder="1" applyAlignment="1"/>
    <xf numFmtId="44" fontId="5" fillId="0" borderId="1" xfId="0" applyNumberFormat="1" applyFont="1" applyFill="1" applyBorder="1" applyAlignment="1"/>
    <xf numFmtId="44" fontId="5" fillId="0" borderId="1" xfId="0" applyNumberFormat="1" applyFont="1" applyFill="1" applyBorder="1"/>
    <xf numFmtId="44" fontId="5" fillId="0" borderId="2" xfId="0" applyNumberFormat="1" applyFont="1" applyFill="1" applyBorder="1"/>
    <xf numFmtId="44" fontId="2" fillId="0" borderId="5" xfId="0" applyNumberFormat="1" applyFont="1" applyBorder="1"/>
    <xf numFmtId="44" fontId="9" fillId="2" borderId="28" xfId="0" applyNumberFormat="1" applyFont="1" applyFill="1" applyBorder="1"/>
    <xf numFmtId="0" fontId="9" fillId="2" borderId="30" xfId="0" applyFont="1" applyFill="1" applyBorder="1"/>
    <xf numFmtId="8" fontId="5" fillId="0" borderId="1" xfId="0" applyNumberFormat="1" applyFont="1" applyBorder="1" applyAlignment="1">
      <alignment vertical="center"/>
    </xf>
    <xf numFmtId="8" fontId="5" fillId="5" borderId="1" xfId="0" applyNumberFormat="1" applyFont="1" applyFill="1" applyBorder="1" applyAlignment="1">
      <alignment vertical="center"/>
    </xf>
    <xf numFmtId="8" fontId="5" fillId="0" borderId="1" xfId="0" applyNumberFormat="1" applyFont="1" applyBorder="1" applyAlignment="1">
      <alignment horizontal="center" vertical="center"/>
    </xf>
    <xf numFmtId="0" fontId="5" fillId="5" borderId="2" xfId="0" applyFont="1" applyFill="1" applyBorder="1" applyAlignment="1">
      <alignment vertical="center" wrapText="1"/>
    </xf>
    <xf numFmtId="0" fontId="5" fillId="5" borderId="2" xfId="0" applyFont="1" applyFill="1" applyBorder="1" applyAlignment="1">
      <alignment vertical="center"/>
    </xf>
    <xf numFmtId="8" fontId="5" fillId="5" borderId="2" xfId="0" applyNumberFormat="1" applyFont="1" applyFill="1" applyBorder="1" applyAlignment="1">
      <alignment vertical="center"/>
    </xf>
    <xf numFmtId="0" fontId="5" fillId="5" borderId="1" xfId="0" applyFont="1" applyFill="1" applyBorder="1" applyAlignment="1">
      <alignment horizontal="center" vertical="center"/>
    </xf>
    <xf numFmtId="8" fontId="23" fillId="0" borderId="1" xfId="0" applyNumberFormat="1" applyFont="1" applyBorder="1" applyAlignment="1">
      <alignment vertical="center"/>
    </xf>
    <xf numFmtId="0" fontId="23" fillId="0" borderId="1" xfId="0" applyFont="1" applyBorder="1" applyAlignment="1">
      <alignment horizontal="center" vertical="center"/>
    </xf>
    <xf numFmtId="8" fontId="5" fillId="0" borderId="2" xfId="0" applyNumberFormat="1" applyFont="1" applyBorder="1" applyAlignment="1">
      <alignment vertical="center"/>
    </xf>
    <xf numFmtId="0" fontId="23" fillId="0" borderId="5" xfId="0" applyFont="1" applyBorder="1" applyAlignment="1">
      <alignment vertical="center" wrapText="1"/>
    </xf>
    <xf numFmtId="44" fontId="5" fillId="0" borderId="5" xfId="0" applyNumberFormat="1" applyFont="1" applyBorder="1"/>
    <xf numFmtId="0" fontId="5" fillId="0" borderId="5" xfId="0" applyFont="1" applyBorder="1" applyAlignment="1">
      <alignment horizontal="center"/>
    </xf>
    <xf numFmtId="166" fontId="5" fillId="0" borderId="5" xfId="0" applyNumberFormat="1" applyFont="1" applyFill="1" applyBorder="1"/>
    <xf numFmtId="8" fontId="5" fillId="0" borderId="1" xfId="0" applyNumberFormat="1" applyFont="1" applyBorder="1" applyAlignment="1">
      <alignment vertical="center" wrapText="1"/>
    </xf>
    <xf numFmtId="0" fontId="9" fillId="0" borderId="0" xfId="0" applyFont="1" applyBorder="1" applyAlignment="1">
      <alignment horizontal="left" vertical="top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4" fontId="2" fillId="0" borderId="1" xfId="1" applyNumberFormat="1" applyFont="1" applyBorder="1" applyAlignment="1">
      <alignment horizontal="right" vertical="center"/>
    </xf>
    <xf numFmtId="3" fontId="2" fillId="0" borderId="1" xfId="1" applyNumberFormat="1" applyFont="1" applyBorder="1" applyAlignment="1">
      <alignment horizontal="center" vertical="center"/>
    </xf>
    <xf numFmtId="44" fontId="2" fillId="0" borderId="1" xfId="2" applyNumberFormat="1" applyFont="1" applyBorder="1" applyAlignment="1">
      <alignment horizontal="right" vertical="center"/>
    </xf>
    <xf numFmtId="0" fontId="2" fillId="0" borderId="13" xfId="1" applyFont="1" applyBorder="1" applyAlignment="1">
      <alignment horizontal="center" vertical="center"/>
    </xf>
    <xf numFmtId="0" fontId="5" fillId="4" borderId="1" xfId="0" applyFont="1" applyFill="1" applyBorder="1" applyAlignment="1">
      <alignment vertical="center" wrapText="1"/>
    </xf>
    <xf numFmtId="0" fontId="23" fillId="0" borderId="1" xfId="0" applyFont="1" applyBorder="1" applyAlignment="1">
      <alignment horizontal="left" vertical="center" wrapText="1"/>
    </xf>
    <xf numFmtId="7" fontId="5" fillId="0" borderId="1" xfId="2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10" fillId="3" borderId="37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 wrapText="1"/>
    </xf>
    <xf numFmtId="0" fontId="10" fillId="3" borderId="38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left" vertical="center"/>
    </xf>
    <xf numFmtId="43" fontId="5" fillId="0" borderId="0" xfId="2" applyFont="1"/>
    <xf numFmtId="0" fontId="5" fillId="0" borderId="0" xfId="0" applyFont="1" applyAlignment="1">
      <alignment horizontal="left"/>
    </xf>
    <xf numFmtId="43" fontId="5" fillId="0" borderId="0" xfId="0" applyNumberFormat="1" applyFont="1"/>
    <xf numFmtId="0" fontId="5" fillId="0" borderId="0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vertical="center" wrapText="1"/>
    </xf>
    <xf numFmtId="0" fontId="32" fillId="0" borderId="1" xfId="0" applyFont="1" applyBorder="1" applyAlignment="1">
      <alignment horizontal="center" vertical="center"/>
    </xf>
    <xf numFmtId="44" fontId="2" fillId="0" borderId="1" xfId="46" applyNumberFormat="1" applyFont="1" applyBorder="1" applyAlignment="1">
      <alignment horizontal="right" vertical="center"/>
    </xf>
    <xf numFmtId="44" fontId="9" fillId="2" borderId="35" xfId="47" applyFont="1" applyFill="1" applyBorder="1" applyAlignment="1">
      <alignment horizontal="right" vertical="center"/>
    </xf>
    <xf numFmtId="0" fontId="9" fillId="2" borderId="3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0" fontId="5" fillId="0" borderId="0" xfId="0" applyNumberFormat="1" applyFont="1"/>
    <xf numFmtId="0" fontId="23" fillId="0" borderId="1" xfId="0" applyFont="1" applyBorder="1" applyAlignment="1">
      <alignment horizontal="center" vertical="center" wrapText="1"/>
    </xf>
    <xf numFmtId="0" fontId="10" fillId="3" borderId="37" xfId="0" applyFont="1" applyFill="1" applyBorder="1" applyAlignment="1">
      <alignment horizontal="left" vertical="center" wrapText="1"/>
    </xf>
    <xf numFmtId="0" fontId="10" fillId="3" borderId="23" xfId="0" applyFont="1" applyFill="1" applyBorder="1" applyAlignment="1">
      <alignment horizontal="left" vertical="center"/>
    </xf>
    <xf numFmtId="7" fontId="10" fillId="2" borderId="47" xfId="0" applyNumberFormat="1" applyFont="1" applyFill="1" applyBorder="1"/>
    <xf numFmtId="0" fontId="5" fillId="2" borderId="42" xfId="0" applyFont="1" applyFill="1" applyBorder="1"/>
    <xf numFmtId="44" fontId="5" fillId="0" borderId="1" xfId="46" applyNumberFormat="1" applyFont="1" applyFill="1" applyBorder="1" applyAlignment="1">
      <alignment vertical="center"/>
    </xf>
    <xf numFmtId="44" fontId="5" fillId="0" borderId="1" xfId="46" applyNumberFormat="1" applyFont="1" applyBorder="1" applyAlignment="1">
      <alignment vertical="center"/>
    </xf>
    <xf numFmtId="44" fontId="2" fillId="0" borderId="1" xfId="46" applyNumberFormat="1" applyFont="1" applyFill="1" applyBorder="1" applyAlignment="1">
      <alignment vertical="center"/>
    </xf>
    <xf numFmtId="0" fontId="24" fillId="0" borderId="1" xfId="0" applyFont="1" applyFill="1" applyBorder="1" applyAlignment="1">
      <alignment horizontal="center" vertical="center" wrapText="1"/>
    </xf>
    <xf numFmtId="44" fontId="33" fillId="0" borderId="1" xfId="46" applyNumberFormat="1" applyFont="1" applyFill="1" applyBorder="1" applyAlignment="1">
      <alignment vertical="center"/>
    </xf>
    <xf numFmtId="0" fontId="33" fillId="0" borderId="1" xfId="0" applyFont="1" applyFill="1" applyBorder="1" applyAlignment="1">
      <alignment horizontal="center" vertical="center"/>
    </xf>
    <xf numFmtId="44" fontId="2" fillId="0" borderId="1" xfId="46" applyNumberFormat="1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wrapText="1"/>
    </xf>
    <xf numFmtId="0" fontId="22" fillId="0" borderId="0" xfId="0" applyFont="1"/>
    <xf numFmtId="0" fontId="22" fillId="0" borderId="0" xfId="0" applyFont="1" applyBorder="1" applyAlignment="1">
      <alignment wrapText="1"/>
    </xf>
    <xf numFmtId="0" fontId="22" fillId="0" borderId="0" xfId="0" applyFont="1" applyBorder="1"/>
    <xf numFmtId="0" fontId="22" fillId="2" borderId="45" xfId="0" applyFont="1" applyFill="1" applyBorder="1" applyAlignment="1">
      <alignment horizontal="center" vertical="center" wrapText="1"/>
    </xf>
    <xf numFmtId="0" fontId="22" fillId="2" borderId="46" xfId="0" applyFont="1" applyFill="1" applyBorder="1" applyAlignment="1">
      <alignment horizontal="center" vertical="center"/>
    </xf>
    <xf numFmtId="0" fontId="22" fillId="2" borderId="46" xfId="0" applyFont="1" applyFill="1" applyBorder="1" applyAlignment="1">
      <alignment horizontal="center" vertical="center" wrapText="1"/>
    </xf>
    <xf numFmtId="0" fontId="22" fillId="2" borderId="47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right" vertical="center"/>
    </xf>
    <xf numFmtId="167" fontId="5" fillId="0" borderId="5" xfId="0" applyNumberFormat="1" applyFont="1" applyBorder="1" applyAlignment="1">
      <alignment horizontal="right" vertical="center"/>
    </xf>
    <xf numFmtId="0" fontId="5" fillId="0" borderId="3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/>
    </xf>
    <xf numFmtId="167" fontId="5" fillId="0" borderId="1" xfId="0" applyNumberFormat="1" applyFont="1" applyBorder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/>
    </xf>
    <xf numFmtId="167" fontId="5" fillId="0" borderId="2" xfId="0" applyNumberFormat="1" applyFont="1" applyBorder="1" applyAlignment="1">
      <alignment horizontal="right" vertical="center"/>
    </xf>
    <xf numFmtId="0" fontId="5" fillId="0" borderId="26" xfId="0" applyFont="1" applyBorder="1" applyAlignment="1">
      <alignment horizontal="center" vertical="center" wrapText="1"/>
    </xf>
    <xf numFmtId="0" fontId="35" fillId="0" borderId="1" xfId="0" applyFont="1" applyBorder="1" applyAlignment="1">
      <alignment vertical="center" wrapText="1"/>
    </xf>
    <xf numFmtId="0" fontId="32" fillId="0" borderId="0" xfId="0" applyFont="1" applyAlignment="1">
      <alignment horizontal="left" vertical="top" wrapText="1"/>
    </xf>
    <xf numFmtId="0" fontId="32" fillId="0" borderId="0" xfId="0" applyFont="1" applyAlignment="1">
      <alignment vertical="top" wrapText="1"/>
    </xf>
    <xf numFmtId="0" fontId="32" fillId="0" borderId="0" xfId="0" applyFont="1"/>
    <xf numFmtId="0" fontId="32" fillId="0" borderId="0" xfId="0" applyFont="1" applyBorder="1" applyAlignment="1">
      <alignment vertical="top" wrapText="1"/>
    </xf>
    <xf numFmtId="0" fontId="32" fillId="0" borderId="0" xfId="0" applyFont="1" applyBorder="1"/>
    <xf numFmtId="44" fontId="32" fillId="0" borderId="1" xfId="27" applyFont="1" applyBorder="1" applyAlignment="1">
      <alignment horizontal="center" vertical="center"/>
    </xf>
    <xf numFmtId="44" fontId="32" fillId="0" borderId="1" xfId="27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22" fillId="2" borderId="37" xfId="0" applyFont="1" applyFill="1" applyBorder="1" applyAlignment="1">
      <alignment horizontal="center" vertical="center" wrapText="1"/>
    </xf>
    <xf numFmtId="0" fontId="22" fillId="2" borderId="23" xfId="0" applyFont="1" applyFill="1" applyBorder="1" applyAlignment="1">
      <alignment horizontal="center" vertical="center"/>
    </xf>
    <xf numFmtId="0" fontId="22" fillId="2" borderId="23" xfId="0" applyFont="1" applyFill="1" applyBorder="1" applyAlignment="1">
      <alignment horizontal="center" vertical="center" wrapText="1"/>
    </xf>
    <xf numFmtId="0" fontId="22" fillId="2" borderId="38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vertical="center"/>
    </xf>
    <xf numFmtId="44" fontId="32" fillId="0" borderId="25" xfId="27" applyFont="1" applyBorder="1" applyAlignment="1">
      <alignment horizontal="center" vertical="center"/>
    </xf>
    <xf numFmtId="0" fontId="32" fillId="0" borderId="1" xfId="0" applyFont="1" applyBorder="1" applyAlignment="1">
      <alignment vertical="center" wrapText="1"/>
    </xf>
    <xf numFmtId="44" fontId="32" fillId="0" borderId="25" xfId="27" applyFont="1" applyFill="1" applyBorder="1" applyAlignment="1">
      <alignment horizontal="center" vertical="center"/>
    </xf>
    <xf numFmtId="0" fontId="32" fillId="0" borderId="1" xfId="0" applyFont="1" applyBorder="1" applyAlignment="1">
      <alignment horizontal="left" vertical="top"/>
    </xf>
    <xf numFmtId="0" fontId="35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0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 wrapText="1"/>
    </xf>
    <xf numFmtId="44" fontId="32" fillId="0" borderId="2" xfId="27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44" fontId="32" fillId="0" borderId="2" xfId="27" applyFont="1" applyBorder="1" applyAlignment="1">
      <alignment horizontal="center" vertical="center"/>
    </xf>
    <xf numFmtId="44" fontId="22" fillId="2" borderId="8" xfId="0" applyNumberFormat="1" applyFont="1" applyFill="1" applyBorder="1"/>
    <xf numFmtId="0" fontId="5" fillId="2" borderId="8" xfId="0" applyFont="1" applyFill="1" applyBorder="1"/>
    <xf numFmtId="0" fontId="2" fillId="0" borderId="0" xfId="0" applyFont="1" applyBorder="1"/>
    <xf numFmtId="0" fontId="9" fillId="0" borderId="0" xfId="0" applyFont="1" applyBorder="1" applyAlignment="1">
      <alignment vertical="center" wrapText="1"/>
    </xf>
    <xf numFmtId="0" fontId="2" fillId="4" borderId="0" xfId="0" applyFont="1" applyFill="1"/>
    <xf numFmtId="0" fontId="2" fillId="7" borderId="0" xfId="0" applyFont="1" applyFill="1"/>
    <xf numFmtId="166" fontId="2" fillId="0" borderId="1" xfId="0" applyNumberFormat="1" applyFont="1" applyFill="1" applyBorder="1" applyAlignment="1" applyProtection="1">
      <alignment horizontal="center"/>
      <protection locked="0"/>
    </xf>
    <xf numFmtId="3" fontId="2" fillId="0" borderId="1" xfId="0" applyNumberFormat="1" applyFont="1" applyFill="1" applyBorder="1" applyAlignment="1" applyProtection="1">
      <alignment horizontal="center" wrapText="1"/>
      <protection locked="0"/>
    </xf>
    <xf numFmtId="166" fontId="2" fillId="0" borderId="1" xfId="0" applyNumberFormat="1" applyFont="1" applyFill="1" applyBorder="1" applyAlignment="1">
      <alignment horizontal="center"/>
    </xf>
    <xf numFmtId="166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 applyProtection="1">
      <alignment horizontal="center"/>
      <protection locked="0"/>
    </xf>
    <xf numFmtId="3" fontId="2" fillId="0" borderId="1" xfId="1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168" fontId="2" fillId="4" borderId="1" xfId="0" applyNumberFormat="1" applyFont="1" applyFill="1" applyBorder="1" applyAlignment="1" applyProtection="1">
      <alignment horizontal="center"/>
      <protection locked="0"/>
    </xf>
    <xf numFmtId="166" fontId="2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horizontal="center" vertical="center"/>
    </xf>
    <xf numFmtId="8" fontId="2" fillId="0" borderId="1" xfId="0" applyNumberFormat="1" applyFont="1" applyBorder="1" applyAlignment="1">
      <alignment vertical="center"/>
    </xf>
    <xf numFmtId="166" fontId="2" fillId="0" borderId="20" xfId="0" applyNumberFormat="1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3" fontId="2" fillId="0" borderId="1" xfId="1" applyNumberFormat="1" applyFont="1" applyBorder="1" applyAlignment="1">
      <alignment horizontal="center"/>
    </xf>
    <xf numFmtId="8" fontId="2" fillId="0" borderId="1" xfId="0" applyNumberFormat="1" applyFont="1" applyBorder="1" applyAlignment="1">
      <alignment horizontal="right" vertical="center"/>
    </xf>
    <xf numFmtId="8" fontId="2" fillId="0" borderId="20" xfId="0" applyNumberFormat="1" applyFont="1" applyBorder="1" applyAlignment="1">
      <alignment horizontal="right" vertical="center"/>
    </xf>
    <xf numFmtId="3" fontId="2" fillId="0" borderId="0" xfId="1" applyNumberFormat="1" applyFont="1" applyAlignment="1">
      <alignment vertical="center"/>
    </xf>
    <xf numFmtId="0" fontId="2" fillId="0" borderId="0" xfId="1" applyFont="1"/>
    <xf numFmtId="0" fontId="2" fillId="0" borderId="0" xfId="1" applyFont="1" applyAlignment="1">
      <alignment horizontal="center"/>
    </xf>
    <xf numFmtId="169" fontId="2" fillId="0" borderId="0" xfId="1" applyNumberFormat="1" applyFont="1" applyAlignment="1">
      <alignment horizontal="right"/>
    </xf>
    <xf numFmtId="3" fontId="2" fillId="0" borderId="0" xfId="1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/>
    <xf numFmtId="0" fontId="2" fillId="0" borderId="1" xfId="1" applyFont="1" applyBorder="1" applyAlignment="1">
      <alignment horizontal="left" vertical="top"/>
    </xf>
    <xf numFmtId="0" fontId="2" fillId="0" borderId="1" xfId="1" applyFont="1" applyBorder="1" applyAlignment="1">
      <alignment vertical="top"/>
    </xf>
    <xf numFmtId="0" fontId="2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166" fontId="9" fillId="2" borderId="5" xfId="27" applyNumberFormat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/>
    </xf>
    <xf numFmtId="0" fontId="5" fillId="0" borderId="10" xfId="0" applyFont="1" applyBorder="1" applyAlignment="1">
      <alignment vertical="center"/>
    </xf>
    <xf numFmtId="166" fontId="2" fillId="0" borderId="10" xfId="0" applyNumberFormat="1" applyFont="1" applyFill="1" applyBorder="1" applyAlignment="1" applyProtection="1">
      <alignment horizontal="center"/>
      <protection locked="0"/>
    </xf>
    <xf numFmtId="3" fontId="2" fillId="0" borderId="10" xfId="0" applyNumberFormat="1" applyFont="1" applyFill="1" applyBorder="1" applyAlignment="1" applyProtection="1">
      <alignment horizontal="center" wrapText="1"/>
      <protection locked="0"/>
    </xf>
    <xf numFmtId="166" fontId="2" fillId="0" borderId="10" xfId="0" applyNumberFormat="1" applyFont="1" applyFill="1" applyBorder="1" applyAlignment="1">
      <alignment horizontal="center"/>
    </xf>
    <xf numFmtId="1" fontId="2" fillId="0" borderId="11" xfId="0" applyNumberFormat="1" applyFont="1" applyFill="1" applyBorder="1" applyAlignment="1" applyProtection="1">
      <alignment horizontal="center"/>
      <protection locked="0"/>
    </xf>
    <xf numFmtId="1" fontId="2" fillId="0" borderId="13" xfId="0" applyNumberFormat="1" applyFont="1" applyFill="1" applyBorder="1" applyAlignment="1" applyProtection="1">
      <alignment horizontal="center"/>
      <protection locked="0"/>
    </xf>
    <xf numFmtId="0" fontId="2" fillId="0" borderId="13" xfId="0" applyFont="1" applyFill="1" applyBorder="1" applyAlignment="1">
      <alignment horizontal="center"/>
    </xf>
    <xf numFmtId="1" fontId="2" fillId="0" borderId="13" xfId="0" applyNumberFormat="1" applyFont="1" applyFill="1" applyBorder="1" applyAlignment="1">
      <alignment horizontal="center"/>
    </xf>
    <xf numFmtId="1" fontId="2" fillId="0" borderId="13" xfId="0" applyNumberFormat="1" applyFont="1" applyFill="1" applyBorder="1" applyAlignment="1" applyProtection="1">
      <alignment horizontal="center" vertical="center" wrapText="1"/>
      <protection locked="0"/>
    </xf>
    <xf numFmtId="1" fontId="2" fillId="4" borderId="13" xfId="0" applyNumberFormat="1" applyFont="1" applyFill="1" applyBorder="1" applyAlignment="1" applyProtection="1">
      <alignment horizontal="center"/>
      <protection locked="0"/>
    </xf>
    <xf numFmtId="1" fontId="2" fillId="0" borderId="13" xfId="1" applyNumberFormat="1" applyFont="1" applyBorder="1" applyAlignment="1"/>
    <xf numFmtId="0" fontId="2" fillId="0" borderId="13" xfId="1" applyFont="1" applyBorder="1" applyAlignment="1">
      <alignment vertical="center" wrapText="1"/>
    </xf>
    <xf numFmtId="1" fontId="2" fillId="0" borderId="13" xfId="1" applyNumberFormat="1" applyFont="1" applyBorder="1" applyAlignment="1">
      <alignment horizontal="center"/>
    </xf>
    <xf numFmtId="1" fontId="2" fillId="0" borderId="13" xfId="1" applyNumberFormat="1" applyFont="1" applyBorder="1" applyAlignment="1">
      <alignment horizontal="center" vertical="center"/>
    </xf>
    <xf numFmtId="0" fontId="2" fillId="0" borderId="20" xfId="1" applyFont="1" applyBorder="1" applyAlignment="1">
      <alignment horizontal="left" vertical="top"/>
    </xf>
    <xf numFmtId="1" fontId="2" fillId="0" borderId="21" xfId="1" applyNumberFormat="1" applyFont="1" applyBorder="1" applyAlignment="1">
      <alignment horizontal="center" vertical="center"/>
    </xf>
    <xf numFmtId="8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8" fontId="23" fillId="0" borderId="1" xfId="0" applyNumberFormat="1" applyFont="1" applyBorder="1" applyAlignment="1">
      <alignment horizontal="center" vertical="center" wrapText="1"/>
    </xf>
    <xf numFmtId="8" fontId="37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8" fontId="5" fillId="0" borderId="2" xfId="0" applyNumberFormat="1" applyFont="1" applyBorder="1" applyAlignment="1">
      <alignment horizontal="center" vertical="center" wrapText="1"/>
    </xf>
    <xf numFmtId="8" fontId="22" fillId="2" borderId="45" xfId="0" applyNumberFormat="1" applyFont="1" applyFill="1" applyBorder="1" applyAlignment="1">
      <alignment horizontal="right" vertical="center" wrapText="1"/>
    </xf>
    <xf numFmtId="0" fontId="5" fillId="2" borderId="30" xfId="0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44" fontId="2" fillId="0" borderId="1" xfId="2" applyNumberFormat="1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 wrapText="1"/>
    </xf>
    <xf numFmtId="44" fontId="2" fillId="0" borderId="0" xfId="0" applyNumberFormat="1" applyFont="1" applyAlignment="1">
      <alignment vertical="center"/>
    </xf>
    <xf numFmtId="44" fontId="5" fillId="0" borderId="1" xfId="0" applyNumberFormat="1" applyFont="1" applyFill="1" applyBorder="1" applyAlignment="1">
      <alignment vertical="center" wrapText="1"/>
    </xf>
    <xf numFmtId="44" fontId="2" fillId="0" borderId="0" xfId="0" applyNumberFormat="1" applyFont="1" applyBorder="1" applyAlignment="1">
      <alignment horizontal="center" vertical="center"/>
    </xf>
    <xf numFmtId="44" fontId="2" fillId="0" borderId="1" xfId="4" applyNumberFormat="1" applyFont="1" applyBorder="1" applyAlignment="1">
      <alignment vertical="center"/>
    </xf>
    <xf numFmtId="167" fontId="39" fillId="0" borderId="8" xfId="0" applyNumberFormat="1" applyFont="1" applyBorder="1" applyAlignment="1">
      <alignment horizontal="center" vertical="center" wrapText="1"/>
    </xf>
    <xf numFmtId="167" fontId="39" fillId="0" borderId="30" xfId="0" applyNumberFormat="1" applyFont="1" applyBorder="1" applyAlignment="1">
      <alignment horizontal="center" vertical="center" wrapText="1"/>
    </xf>
    <xf numFmtId="44" fontId="10" fillId="0" borderId="46" xfId="0" applyNumberFormat="1" applyFont="1" applyBorder="1" applyAlignment="1">
      <alignment vertical="center"/>
    </xf>
    <xf numFmtId="3" fontId="5" fillId="0" borderId="1" xfId="0" applyNumberFormat="1" applyFont="1" applyFill="1" applyBorder="1" applyAlignment="1">
      <alignment horizontal="center" vertical="center" wrapText="1"/>
    </xf>
    <xf numFmtId="44" fontId="2" fillId="0" borderId="0" xfId="0" applyNumberFormat="1" applyFont="1" applyAlignment="1">
      <alignment vertical="center" wrapText="1"/>
    </xf>
    <xf numFmtId="3" fontId="2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/>
    </xf>
    <xf numFmtId="44" fontId="36" fillId="0" borderId="0" xfId="0" applyNumberFormat="1" applyFont="1" applyAlignment="1">
      <alignment vertical="center"/>
    </xf>
    <xf numFmtId="0" fontId="2" fillId="2" borderId="36" xfId="0" applyFont="1" applyFill="1" applyBorder="1" applyAlignment="1">
      <alignment horizontal="center" vertical="center"/>
    </xf>
    <xf numFmtId="44" fontId="9" fillId="2" borderId="22" xfId="0" applyNumberFormat="1" applyFont="1" applyFill="1" applyBorder="1" applyAlignment="1">
      <alignment vertical="center"/>
    </xf>
    <xf numFmtId="44" fontId="2" fillId="0" borderId="1" xfId="2" applyNumberFormat="1" applyFont="1" applyBorder="1" applyAlignment="1">
      <alignment horizontal="center" vertical="center"/>
    </xf>
    <xf numFmtId="0" fontId="42" fillId="0" borderId="0" xfId="0" applyFont="1" applyAlignment="1">
      <alignment vertical="center"/>
    </xf>
    <xf numFmtId="0" fontId="42" fillId="0" borderId="0" xfId="0" applyFont="1" applyAlignment="1">
      <alignment horizontal="left" vertical="center"/>
    </xf>
    <xf numFmtId="0" fontId="42" fillId="0" borderId="0" xfId="0" applyFont="1" applyAlignment="1">
      <alignment horizontal="center" vertical="center"/>
    </xf>
    <xf numFmtId="44" fontId="42" fillId="0" borderId="1" xfId="4" applyNumberFormat="1" applyFont="1" applyFill="1" applyBorder="1" applyAlignment="1">
      <alignment horizontal="center" vertical="center"/>
    </xf>
    <xf numFmtId="0" fontId="42" fillId="0" borderId="1" xfId="0" applyFont="1" applyFill="1" applyBorder="1" applyAlignment="1">
      <alignment horizontal="center" vertical="center"/>
    </xf>
    <xf numFmtId="1" fontId="42" fillId="0" borderId="1" xfId="0" applyNumberFormat="1" applyFont="1" applyFill="1" applyBorder="1" applyAlignment="1">
      <alignment horizontal="center" vertical="center"/>
    </xf>
    <xf numFmtId="44" fontId="42" fillId="0" borderId="1" xfId="27" applyFont="1" applyFill="1" applyBorder="1"/>
    <xf numFmtId="0" fontId="42" fillId="0" borderId="1" xfId="0" applyFont="1" applyBorder="1"/>
    <xf numFmtId="0" fontId="42" fillId="0" borderId="1" xfId="0" applyFont="1" applyFill="1" applyBorder="1"/>
    <xf numFmtId="44" fontId="42" fillId="0" borderId="1" xfId="27" applyFont="1" applyBorder="1"/>
    <xf numFmtId="44" fontId="42" fillId="0" borderId="1" xfId="27" applyFont="1" applyBorder="1" applyProtection="1">
      <protection locked="0"/>
    </xf>
    <xf numFmtId="0" fontId="42" fillId="0" borderId="1" xfId="1" applyFont="1" applyFill="1" applyBorder="1" applyAlignment="1">
      <alignment horizontal="center" vertical="center"/>
    </xf>
    <xf numFmtId="0" fontId="23" fillId="0" borderId="1" xfId="0" applyFont="1" applyBorder="1" applyAlignment="1">
      <alignment wrapText="1"/>
    </xf>
    <xf numFmtId="0" fontId="5" fillId="0" borderId="1" xfId="0" applyFont="1" applyBorder="1"/>
    <xf numFmtId="0" fontId="28" fillId="0" borderId="1" xfId="0" applyFont="1" applyBorder="1" applyAlignment="1">
      <alignment wrapText="1"/>
    </xf>
    <xf numFmtId="44" fontId="2" fillId="0" borderId="1" xfId="4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23" fillId="4" borderId="1" xfId="0" applyFont="1" applyFill="1" applyBorder="1" applyAlignment="1">
      <alignment wrapText="1"/>
    </xf>
    <xf numFmtId="0" fontId="41" fillId="0" borderId="48" xfId="1" applyFont="1" applyBorder="1" applyAlignment="1">
      <alignment vertical="center" wrapText="1"/>
    </xf>
    <xf numFmtId="0" fontId="23" fillId="5" borderId="1" xfId="0" applyFont="1" applyFill="1" applyBorder="1" applyAlignment="1">
      <alignment vertical="center" wrapText="1"/>
    </xf>
    <xf numFmtId="44" fontId="41" fillId="2" borderId="5" xfId="1" applyNumberFormat="1" applyFont="1" applyFill="1" applyBorder="1" applyAlignment="1">
      <alignment horizontal="center" vertical="center"/>
    </xf>
    <xf numFmtId="44" fontId="43" fillId="2" borderId="5" xfId="1" applyNumberFormat="1" applyFont="1" applyFill="1" applyBorder="1" applyAlignment="1">
      <alignment horizontal="center" vertical="center"/>
    </xf>
    <xf numFmtId="166" fontId="5" fillId="4" borderId="1" xfId="4" applyNumberFormat="1" applyFont="1" applyFill="1" applyBorder="1" applyAlignment="1">
      <alignment horizontal="right"/>
    </xf>
    <xf numFmtId="0" fontId="5" fillId="4" borderId="1" xfId="33" applyFont="1" applyFill="1" applyBorder="1" applyAlignment="1">
      <alignment horizontal="center"/>
    </xf>
    <xf numFmtId="0" fontId="5" fillId="4" borderId="4" xfId="33" applyFont="1" applyFill="1" applyBorder="1" applyAlignment="1">
      <alignment vertical="top" wrapText="1"/>
    </xf>
    <xf numFmtId="0" fontId="5" fillId="4" borderId="5" xfId="33" applyFont="1" applyFill="1" applyBorder="1" applyAlignment="1">
      <alignment vertical="top" wrapText="1"/>
    </xf>
    <xf numFmtId="0" fontId="9" fillId="2" borderId="35" xfId="33" applyFont="1" applyFill="1" applyBorder="1"/>
    <xf numFmtId="0" fontId="9" fillId="2" borderId="22" xfId="33" applyFont="1" applyFill="1" applyBorder="1"/>
    <xf numFmtId="0" fontId="9" fillId="2" borderId="22" xfId="33" applyFont="1" applyFill="1" applyBorder="1" applyAlignment="1">
      <alignment wrapText="1"/>
    </xf>
    <xf numFmtId="166" fontId="45" fillId="2" borderId="22" xfId="33" applyNumberFormat="1" applyFont="1" applyFill="1" applyBorder="1" applyAlignment="1">
      <alignment horizontal="right"/>
    </xf>
    <xf numFmtId="0" fontId="45" fillId="2" borderId="22" xfId="33" applyFont="1" applyFill="1" applyBorder="1" applyAlignment="1">
      <alignment horizontal="center"/>
    </xf>
    <xf numFmtId="166" fontId="9" fillId="2" borderId="22" xfId="4" applyNumberFormat="1" applyFont="1" applyFill="1" applyBorder="1" applyAlignment="1">
      <alignment horizontal="right"/>
    </xf>
    <xf numFmtId="0" fontId="9" fillId="2" borderId="36" xfId="33" applyFont="1" applyFill="1" applyBorder="1"/>
    <xf numFmtId="44" fontId="10" fillId="3" borderId="23" xfId="0" applyNumberFormat="1" applyFont="1" applyFill="1" applyBorder="1" applyAlignment="1">
      <alignment horizontal="center" vertical="center" wrapText="1"/>
    </xf>
    <xf numFmtId="3" fontId="10" fillId="3" borderId="23" xfId="0" applyNumberFormat="1" applyFont="1" applyFill="1" applyBorder="1" applyAlignment="1">
      <alignment horizontal="center" vertical="center"/>
    </xf>
    <xf numFmtId="0" fontId="5" fillId="4" borderId="2" xfId="33" applyFont="1" applyFill="1" applyBorder="1" applyAlignment="1">
      <alignment vertical="top" wrapText="1"/>
    </xf>
    <xf numFmtId="0" fontId="23" fillId="5" borderId="2" xfId="0" applyFont="1" applyFill="1" applyBorder="1" applyAlignment="1">
      <alignment vertical="center" wrapText="1"/>
    </xf>
    <xf numFmtId="166" fontId="5" fillId="4" borderId="2" xfId="4" applyNumberFormat="1" applyFont="1" applyFill="1" applyBorder="1" applyAlignment="1">
      <alignment horizontal="right"/>
    </xf>
    <xf numFmtId="0" fontId="5" fillId="4" borderId="2" xfId="33" applyFont="1" applyFill="1" applyBorder="1" applyAlignment="1">
      <alignment horizontal="center"/>
    </xf>
    <xf numFmtId="0" fontId="5" fillId="4" borderId="15" xfId="33" applyFont="1" applyFill="1" applyBorder="1" applyAlignment="1">
      <alignment vertical="top" wrapText="1"/>
    </xf>
    <xf numFmtId="0" fontId="5" fillId="4" borderId="16" xfId="33" applyFont="1" applyFill="1" applyBorder="1" applyAlignment="1">
      <alignment vertical="top" wrapText="1"/>
    </xf>
    <xf numFmtId="0" fontId="5" fillId="4" borderId="44" xfId="33" applyFont="1" applyFill="1" applyBorder="1" applyAlignment="1">
      <alignment vertical="top" wrapText="1"/>
    </xf>
    <xf numFmtId="0" fontId="5" fillId="0" borderId="0" xfId="33" applyFont="1"/>
    <xf numFmtId="165" fontId="5" fillId="0" borderId="0" xfId="28" applyFont="1" applyFill="1"/>
    <xf numFmtId="2" fontId="5" fillId="0" borderId="0" xfId="33" applyNumberFormat="1" applyFont="1"/>
    <xf numFmtId="0" fontId="5" fillId="0" borderId="0" xfId="33" applyFont="1" applyAlignment="1">
      <alignment horizontal="center"/>
    </xf>
    <xf numFmtId="44" fontId="2" fillId="0" borderId="1" xfId="48" applyNumberFormat="1" applyFont="1" applyBorder="1"/>
    <xf numFmtId="0" fontId="2" fillId="0" borderId="1" xfId="48" applyFont="1" applyBorder="1" applyAlignment="1">
      <alignment horizontal="center"/>
    </xf>
    <xf numFmtId="44" fontId="2" fillId="0" borderId="1" xfId="48" applyNumberFormat="1" applyFont="1" applyFill="1" applyBorder="1"/>
    <xf numFmtId="0" fontId="2" fillId="0" borderId="1" xfId="49" applyFont="1" applyBorder="1"/>
    <xf numFmtId="44" fontId="2" fillId="0" borderId="1" xfId="49" applyNumberFormat="1" applyFont="1" applyBorder="1"/>
    <xf numFmtId="0" fontId="2" fillId="0" borderId="1" xfId="49" applyFont="1" applyBorder="1" applyAlignment="1">
      <alignment horizontal="center"/>
    </xf>
    <xf numFmtId="44" fontId="2" fillId="0" borderId="1" xfId="49" applyNumberFormat="1" applyFont="1" applyFill="1" applyBorder="1"/>
    <xf numFmtId="0" fontId="2" fillId="0" borderId="13" xfId="49" applyFont="1" applyBorder="1" applyAlignment="1">
      <alignment horizontal="center"/>
    </xf>
    <xf numFmtId="0" fontId="23" fillId="4" borderId="1" xfId="0" applyFont="1" applyFill="1" applyBorder="1" applyAlignment="1">
      <alignment vertical="center" wrapText="1"/>
    </xf>
    <xf numFmtId="0" fontId="23" fillId="4" borderId="1" xfId="0" applyFont="1" applyFill="1" applyBorder="1" applyAlignment="1">
      <alignment vertical="center"/>
    </xf>
    <xf numFmtId="44" fontId="2" fillId="4" borderId="1" xfId="4" applyNumberFormat="1" applyFont="1" applyFill="1" applyBorder="1" applyAlignment="1">
      <alignment vertical="center"/>
    </xf>
    <xf numFmtId="44" fontId="2" fillId="4" borderId="1" xfId="2" applyNumberFormat="1" applyFont="1" applyFill="1" applyBorder="1" applyAlignment="1">
      <alignment vertical="center"/>
    </xf>
    <xf numFmtId="3" fontId="2" fillId="4" borderId="1" xfId="0" applyNumberFormat="1" applyFont="1" applyFill="1" applyBorder="1" applyAlignment="1">
      <alignment horizontal="center" vertical="center"/>
    </xf>
    <xf numFmtId="44" fontId="5" fillId="0" borderId="1" xfId="0" applyNumberFormat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horizontal="center" vertical="center"/>
    </xf>
    <xf numFmtId="44" fontId="24" fillId="4" borderId="1" xfId="1" applyNumberFormat="1" applyFont="1" applyFill="1" applyBorder="1" applyAlignment="1">
      <alignment horizontal="center" vertical="center" wrapText="1"/>
    </xf>
    <xf numFmtId="3" fontId="24" fillId="4" borderId="1" xfId="1" applyNumberFormat="1" applyFont="1" applyFill="1" applyBorder="1" applyAlignment="1">
      <alignment horizontal="center" vertical="center"/>
    </xf>
    <xf numFmtId="44" fontId="2" fillId="0" borderId="1" xfId="0" applyNumberFormat="1" applyFont="1" applyBorder="1" applyAlignment="1">
      <alignment vertical="center"/>
    </xf>
    <xf numFmtId="44" fontId="24" fillId="0" borderId="1" xfId="1" applyNumberFormat="1" applyFont="1" applyFill="1" applyBorder="1" applyAlignment="1">
      <alignment horizontal="center" vertical="center" wrapText="1"/>
    </xf>
    <xf numFmtId="3" fontId="24" fillId="0" borderId="1" xfId="1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vertical="center" wrapText="1"/>
    </xf>
    <xf numFmtId="44" fontId="2" fillId="0" borderId="10" xfId="2" applyNumberFormat="1" applyFont="1" applyBorder="1" applyAlignment="1">
      <alignment vertical="center"/>
    </xf>
    <xf numFmtId="3" fontId="2" fillId="0" borderId="10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4" fillId="4" borderId="13" xfId="1" applyFont="1" applyFill="1" applyBorder="1" applyAlignment="1">
      <alignment horizontal="center" vertical="center"/>
    </xf>
    <xf numFmtId="0" fontId="24" fillId="0" borderId="13" xfId="1" applyFont="1" applyFill="1" applyBorder="1" applyAlignment="1">
      <alignment horizontal="center" vertical="center"/>
    </xf>
    <xf numFmtId="0" fontId="30" fillId="0" borderId="18" xfId="1" applyFont="1" applyBorder="1" applyAlignment="1">
      <alignment vertical="top" wrapText="1"/>
    </xf>
    <xf numFmtId="0" fontId="30" fillId="0" borderId="19" xfId="1" applyFont="1" applyBorder="1" applyAlignment="1">
      <alignment vertical="top" wrapText="1"/>
    </xf>
    <xf numFmtId="44" fontId="2" fillId="0" borderId="20" xfId="2" applyNumberFormat="1" applyFont="1" applyBorder="1" applyAlignment="1">
      <alignment vertical="center"/>
    </xf>
    <xf numFmtId="3" fontId="2" fillId="0" borderId="20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2" fillId="0" borderId="8" xfId="33" applyFont="1" applyBorder="1" applyAlignment="1">
      <alignment horizontal="center" vertical="center" wrapText="1"/>
    </xf>
    <xf numFmtId="0" fontId="2" fillId="0" borderId="51" xfId="33" applyFont="1" applyBorder="1" applyAlignment="1">
      <alignment horizontal="center" vertical="center"/>
    </xf>
    <xf numFmtId="0" fontId="2" fillId="0" borderId="52" xfId="33" applyFont="1" applyBorder="1" applyAlignment="1">
      <alignment horizontal="center" vertical="center"/>
    </xf>
    <xf numFmtId="169" fontId="5" fillId="0" borderId="0" xfId="33" applyNumberFormat="1" applyFont="1"/>
    <xf numFmtId="0" fontId="2" fillId="0" borderId="53" xfId="33" applyFont="1" applyBorder="1" applyAlignment="1">
      <alignment horizontal="center" vertical="center"/>
    </xf>
    <xf numFmtId="0" fontId="2" fillId="0" borderId="54" xfId="33" applyFont="1" applyBorder="1" applyAlignment="1">
      <alignment horizontal="center" vertical="center"/>
    </xf>
    <xf numFmtId="44" fontId="5" fillId="0" borderId="0" xfId="33" applyNumberFormat="1" applyFont="1"/>
    <xf numFmtId="0" fontId="5" fillId="0" borderId="0" xfId="33" applyFont="1" applyBorder="1"/>
    <xf numFmtId="4" fontId="9" fillId="0" borderId="25" xfId="0" applyNumberFormat="1" applyFont="1" applyFill="1" applyBorder="1" applyAlignment="1">
      <alignment horizontal="right"/>
    </xf>
    <xf numFmtId="4" fontId="5" fillId="0" borderId="0" xfId="33" applyNumberFormat="1" applyFont="1"/>
    <xf numFmtId="4" fontId="9" fillId="4" borderId="25" xfId="0" applyNumberFormat="1" applyFont="1" applyFill="1" applyBorder="1" applyAlignment="1">
      <alignment horizontal="right"/>
    </xf>
    <xf numFmtId="0" fontId="2" fillId="0" borderId="33" xfId="33" applyFont="1" applyBorder="1" applyAlignment="1">
      <alignment horizontal="center" vertical="center"/>
    </xf>
    <xf numFmtId="0" fontId="2" fillId="0" borderId="34" xfId="33" applyFont="1" applyBorder="1" applyAlignment="1">
      <alignment horizontal="center" vertical="center"/>
    </xf>
    <xf numFmtId="0" fontId="2" fillId="0" borderId="34" xfId="33" applyNumberFormat="1" applyFont="1" applyBorder="1" applyAlignment="1">
      <alignment horizontal="center" vertical="center"/>
    </xf>
    <xf numFmtId="0" fontId="2" fillId="0" borderId="55" xfId="33" applyFont="1" applyBorder="1" applyAlignment="1">
      <alignment horizontal="center" vertical="center"/>
    </xf>
    <xf numFmtId="49" fontId="0" fillId="4" borderId="34" xfId="0" applyNumberFormat="1" applyFont="1" applyFill="1" applyBorder="1" applyAlignment="1">
      <alignment horizontal="center" vertical="top" wrapText="1"/>
    </xf>
    <xf numFmtId="0" fontId="2" fillId="0" borderId="34" xfId="0" applyFont="1" applyBorder="1" applyAlignment="1">
      <alignment horizontal="center"/>
    </xf>
    <xf numFmtId="0" fontId="2" fillId="4" borderId="34" xfId="0" applyFont="1" applyFill="1" applyBorder="1" applyAlignment="1">
      <alignment horizontal="center"/>
    </xf>
    <xf numFmtId="165" fontId="5" fillId="0" borderId="1" xfId="28" applyFont="1" applyFill="1" applyBorder="1"/>
    <xf numFmtId="2" fontId="5" fillId="0" borderId="1" xfId="33" applyNumberFormat="1" applyFont="1" applyFill="1" applyBorder="1"/>
    <xf numFmtId="44" fontId="5" fillId="0" borderId="1" xfId="33" applyNumberFormat="1" applyFont="1" applyFill="1" applyBorder="1"/>
    <xf numFmtId="170" fontId="5" fillId="0" borderId="1" xfId="33" applyNumberFormat="1" applyFont="1" applyFill="1" applyBorder="1"/>
    <xf numFmtId="1" fontId="5" fillId="0" borderId="1" xfId="33" applyNumberFormat="1" applyFont="1" applyFill="1" applyBorder="1"/>
    <xf numFmtId="0" fontId="22" fillId="0" borderId="1" xfId="33" applyFont="1" applyFill="1" applyBorder="1" applyAlignment="1"/>
    <xf numFmtId="0" fontId="5" fillId="0" borderId="1" xfId="33" applyFont="1" applyFill="1" applyBorder="1"/>
    <xf numFmtId="0" fontId="5" fillId="0" borderId="13" xfId="33" applyFont="1" applyFill="1" applyBorder="1" applyAlignment="1">
      <alignment horizontal="center"/>
    </xf>
    <xf numFmtId="165" fontId="5" fillId="0" borderId="5" xfId="28" applyFont="1" applyFill="1" applyBorder="1"/>
    <xf numFmtId="44" fontId="5" fillId="0" borderId="5" xfId="33" applyNumberFormat="1" applyFont="1" applyFill="1" applyBorder="1"/>
    <xf numFmtId="0" fontId="5" fillId="0" borderId="5" xfId="33" applyFont="1" applyFill="1" applyBorder="1"/>
    <xf numFmtId="0" fontId="5" fillId="0" borderId="39" xfId="33" applyFont="1" applyFill="1" applyBorder="1"/>
    <xf numFmtId="171" fontId="5" fillId="0" borderId="1" xfId="46" applyNumberFormat="1" applyFont="1" applyFill="1" applyBorder="1"/>
    <xf numFmtId="0" fontId="5" fillId="0" borderId="2" xfId="33" applyFont="1" applyFill="1" applyBorder="1"/>
    <xf numFmtId="165" fontId="5" fillId="0" borderId="2" xfId="28" applyFont="1" applyFill="1" applyBorder="1"/>
    <xf numFmtId="2" fontId="5" fillId="0" borderId="2" xfId="33" applyNumberFormat="1" applyFont="1" applyFill="1" applyBorder="1"/>
    <xf numFmtId="0" fontId="5" fillId="0" borderId="26" xfId="33" applyFont="1" applyFill="1" applyBorder="1" applyAlignment="1">
      <alignment horizontal="center"/>
    </xf>
    <xf numFmtId="2" fontId="5" fillId="0" borderId="5" xfId="33" applyNumberFormat="1" applyFont="1" applyFill="1" applyBorder="1"/>
    <xf numFmtId="165" fontId="5" fillId="0" borderId="43" xfId="28" applyFont="1" applyFill="1" applyBorder="1"/>
    <xf numFmtId="165" fontId="5" fillId="0" borderId="25" xfId="28" applyFont="1" applyFill="1" applyBorder="1"/>
    <xf numFmtId="44" fontId="5" fillId="0" borderId="1" xfId="46" applyNumberFormat="1" applyFont="1" applyFill="1" applyBorder="1"/>
    <xf numFmtId="44" fontId="5" fillId="0" borderId="2" xfId="46" applyNumberFormat="1" applyFont="1" applyFill="1" applyBorder="1"/>
    <xf numFmtId="44" fontId="5" fillId="0" borderId="5" xfId="46" applyNumberFormat="1" applyFont="1" applyFill="1" applyBorder="1"/>
    <xf numFmtId="165" fontId="5" fillId="0" borderId="3" xfId="28" applyFont="1" applyFill="1" applyBorder="1"/>
    <xf numFmtId="2" fontId="5" fillId="0" borderId="2" xfId="33" applyNumberFormat="1" applyFont="1" applyBorder="1"/>
    <xf numFmtId="44" fontId="5" fillId="0" borderId="2" xfId="46" applyNumberFormat="1" applyFont="1" applyBorder="1"/>
    <xf numFmtId="43" fontId="9" fillId="2" borderId="27" xfId="46" applyFont="1" applyFill="1" applyBorder="1" applyAlignment="1"/>
    <xf numFmtId="43" fontId="9" fillId="2" borderId="30" xfId="46" applyFont="1" applyFill="1" applyBorder="1" applyAlignment="1"/>
    <xf numFmtId="0" fontId="31" fillId="0" borderId="1" xfId="0" applyFont="1" applyBorder="1" applyAlignment="1">
      <alignment vertical="center"/>
    </xf>
    <xf numFmtId="0" fontId="5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left" vertical="top" wrapText="1"/>
    </xf>
    <xf numFmtId="0" fontId="5" fillId="4" borderId="20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center" wrapText="1"/>
    </xf>
    <xf numFmtId="0" fontId="32" fillId="0" borderId="25" xfId="0" applyFont="1" applyBorder="1" applyAlignment="1">
      <alignment vertical="center"/>
    </xf>
    <xf numFmtId="0" fontId="32" fillId="0" borderId="25" xfId="0" applyFont="1" applyBorder="1" applyAlignment="1">
      <alignment vertical="center" wrapText="1"/>
    </xf>
    <xf numFmtId="0" fontId="35" fillId="0" borderId="25" xfId="0" applyFont="1" applyBorder="1" applyAlignment="1">
      <alignment vertical="center" wrapText="1"/>
    </xf>
    <xf numFmtId="0" fontId="35" fillId="0" borderId="3" xfId="0" applyFont="1" applyBorder="1" applyAlignment="1">
      <alignment vertical="center" wrapText="1"/>
    </xf>
    <xf numFmtId="0" fontId="32" fillId="0" borderId="43" xfId="0" applyFont="1" applyBorder="1" applyAlignment="1">
      <alignment vertical="top" wrapText="1"/>
    </xf>
    <xf numFmtId="0" fontId="32" fillId="0" borderId="1" xfId="0" applyFont="1" applyBorder="1" applyAlignment="1">
      <alignment vertical="top" wrapText="1"/>
    </xf>
    <xf numFmtId="44" fontId="5" fillId="0" borderId="1" xfId="31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44" fontId="5" fillId="8" borderId="1" xfId="31" applyFont="1" applyFill="1" applyBorder="1" applyAlignment="1">
      <alignment horizontal="center" vertical="center" wrapText="1"/>
    </xf>
    <xf numFmtId="0" fontId="5" fillId="8" borderId="13" xfId="0" applyFont="1" applyFill="1" applyBorder="1" applyAlignment="1">
      <alignment horizontal="center" vertical="center" wrapText="1"/>
    </xf>
    <xf numFmtId="167" fontId="22" fillId="2" borderId="45" xfId="46" applyNumberFormat="1" applyFont="1" applyFill="1" applyBorder="1" applyAlignment="1">
      <alignment vertical="center"/>
    </xf>
    <xf numFmtId="43" fontId="22" fillId="2" borderId="47" xfId="46" applyFont="1" applyFill="1" applyBorder="1" applyAlignment="1">
      <alignment vertical="center"/>
    </xf>
    <xf numFmtId="0" fontId="2" fillId="4" borderId="1" xfId="0" applyFont="1" applyFill="1" applyBorder="1" applyAlignment="1">
      <alignment vertical="center" wrapText="1"/>
    </xf>
    <xf numFmtId="44" fontId="2" fillId="4" borderId="1" xfId="46" applyNumberFormat="1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46" fillId="2" borderId="1" xfId="0" applyFont="1" applyFill="1" applyBorder="1" applyAlignment="1">
      <alignment horizontal="center" vertical="center" wrapText="1"/>
    </xf>
    <xf numFmtId="43" fontId="32" fillId="0" borderId="1" xfId="46" applyFont="1" applyBorder="1" applyAlignment="1">
      <alignment vertical="center" wrapText="1"/>
    </xf>
    <xf numFmtId="3" fontId="32" fillId="0" borderId="1" xfId="0" applyNumberFormat="1" applyFont="1" applyBorder="1" applyAlignment="1">
      <alignment horizontal="center" vertical="center" wrapText="1"/>
    </xf>
    <xf numFmtId="44" fontId="32" fillId="0" borderId="1" xfId="46" applyNumberFormat="1" applyFont="1" applyBorder="1" applyAlignment="1">
      <alignment vertical="center" wrapText="1"/>
    </xf>
    <xf numFmtId="0" fontId="32" fillId="4" borderId="1" xfId="0" applyFont="1" applyFill="1" applyBorder="1" applyAlignment="1">
      <alignment vertical="center" wrapText="1"/>
    </xf>
    <xf numFmtId="43" fontId="32" fillId="4" borderId="1" xfId="46" applyFont="1" applyFill="1" applyBorder="1" applyAlignment="1">
      <alignment vertical="center" wrapText="1"/>
    </xf>
    <xf numFmtId="3" fontId="32" fillId="4" borderId="1" xfId="0" applyNumberFormat="1" applyFont="1" applyFill="1" applyBorder="1" applyAlignment="1">
      <alignment horizontal="center" vertical="center" wrapText="1"/>
    </xf>
    <xf numFmtId="44" fontId="32" fillId="4" borderId="1" xfId="46" applyNumberFormat="1" applyFont="1" applyFill="1" applyBorder="1" applyAlignment="1">
      <alignment vertical="center" wrapText="1"/>
    </xf>
    <xf numFmtId="0" fontId="32" fillId="4" borderId="1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vertical="center" wrapText="1"/>
    </xf>
    <xf numFmtId="43" fontId="9" fillId="2" borderId="1" xfId="46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2" fillId="0" borderId="0" xfId="0" applyFont="1" applyAlignment="1">
      <alignment vertical="center" wrapText="1"/>
    </xf>
    <xf numFmtId="43" fontId="32" fillId="0" borderId="0" xfId="46" applyFont="1" applyAlignment="1">
      <alignment vertical="center" wrapText="1"/>
    </xf>
    <xf numFmtId="3" fontId="32" fillId="0" borderId="0" xfId="0" applyNumberFormat="1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43" fontId="11" fillId="0" borderId="0" xfId="46" applyFont="1" applyAlignment="1">
      <alignment vertical="center" wrapText="1"/>
    </xf>
    <xf numFmtId="3" fontId="11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4" fontId="5" fillId="0" borderId="0" xfId="0" applyNumberFormat="1" applyFont="1"/>
    <xf numFmtId="8" fontId="5" fillId="0" borderId="1" xfId="0" applyNumberFormat="1" applyFont="1" applyBorder="1" applyAlignment="1">
      <alignment horizontal="right" vertical="center" wrapText="1"/>
    </xf>
    <xf numFmtId="0" fontId="2" fillId="9" borderId="18" xfId="0" applyFont="1" applyFill="1" applyBorder="1" applyAlignment="1">
      <alignment horizontal="left" vertical="top" wrapText="1"/>
    </xf>
    <xf numFmtId="0" fontId="2" fillId="9" borderId="1" xfId="0" applyFont="1" applyFill="1" applyBorder="1" applyAlignment="1">
      <alignment horizontal="left" vertical="top" wrapText="1"/>
    </xf>
    <xf numFmtId="0" fontId="2" fillId="9" borderId="1" xfId="0" applyFont="1" applyFill="1" applyBorder="1" applyAlignment="1">
      <alignment vertical="center"/>
    </xf>
    <xf numFmtId="166" fontId="2" fillId="9" borderId="1" xfId="0" applyNumberFormat="1" applyFont="1" applyFill="1" applyBorder="1" applyAlignment="1" applyProtection="1">
      <alignment horizontal="center"/>
      <protection locked="0"/>
    </xf>
    <xf numFmtId="3" fontId="2" fillId="9" borderId="1" xfId="0" applyNumberFormat="1" applyFont="1" applyFill="1" applyBorder="1" applyAlignment="1" applyProtection="1">
      <alignment horizontal="center" wrapText="1"/>
      <protection locked="0"/>
    </xf>
    <xf numFmtId="1" fontId="2" fillId="9" borderId="13" xfId="0" applyNumberFormat="1" applyFont="1" applyFill="1" applyBorder="1" applyAlignment="1" applyProtection="1">
      <alignment horizontal="center" vertical="center" wrapText="1"/>
      <protection locked="0"/>
    </xf>
    <xf numFmtId="166" fontId="9" fillId="9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32" fillId="0" borderId="25" xfId="0" applyFont="1" applyBorder="1" applyAlignment="1">
      <alignment horizontal="left" vertical="top" wrapText="1"/>
    </xf>
    <xf numFmtId="0" fontId="32" fillId="0" borderId="1" xfId="0" applyFont="1" applyBorder="1" applyAlignment="1">
      <alignment horizontal="left" vertical="top" wrapText="1"/>
    </xf>
    <xf numFmtId="0" fontId="22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/>
    </xf>
    <xf numFmtId="0" fontId="10" fillId="3" borderId="37" xfId="1" applyFont="1" applyFill="1" applyBorder="1" applyAlignment="1">
      <alignment horizontal="center" vertical="center" wrapText="1"/>
    </xf>
    <xf numFmtId="0" fontId="10" fillId="3" borderId="23" xfId="1" applyFont="1" applyFill="1" applyBorder="1" applyAlignment="1">
      <alignment horizontal="center" vertical="center"/>
    </xf>
    <xf numFmtId="0" fontId="10" fillId="3" borderId="38" xfId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vertical="center" wrapText="1"/>
    </xf>
    <xf numFmtId="44" fontId="2" fillId="0" borderId="10" xfId="1" applyNumberFormat="1" applyFont="1" applyFill="1" applyBorder="1" applyAlignment="1">
      <alignment horizontal="right" vertical="center" wrapText="1"/>
    </xf>
    <xf numFmtId="0" fontId="2" fillId="0" borderId="10" xfId="1" applyFont="1" applyFill="1" applyBorder="1" applyAlignment="1">
      <alignment horizontal="center" vertical="center" wrapText="1"/>
    </xf>
    <xf numFmtId="44" fontId="2" fillId="0" borderId="10" xfId="2" applyNumberFormat="1" applyFont="1" applyFill="1" applyBorder="1" applyAlignment="1">
      <alignment horizontal="right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1" xfId="0" applyFont="1" applyFill="1" applyBorder="1" applyAlignment="1">
      <alignment vertical="center" wrapText="1"/>
    </xf>
    <xf numFmtId="44" fontId="2" fillId="0" borderId="1" xfId="1" applyNumberFormat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center" vertical="center"/>
    </xf>
    <xf numFmtId="44" fontId="2" fillId="0" borderId="1" xfId="2" applyNumberFormat="1" applyFont="1" applyFill="1" applyBorder="1" applyAlignment="1">
      <alignment horizontal="right" vertical="center"/>
    </xf>
    <xf numFmtId="0" fontId="2" fillId="0" borderId="13" xfId="1" applyFont="1" applyFill="1" applyBorder="1" applyAlignment="1">
      <alignment horizontal="center" vertical="center"/>
    </xf>
    <xf numFmtId="3" fontId="2" fillId="0" borderId="1" xfId="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0" fillId="0" borderId="0" xfId="0" applyAlignment="1"/>
    <xf numFmtId="0" fontId="5" fillId="0" borderId="20" xfId="0" applyFont="1" applyFill="1" applyBorder="1" applyAlignment="1">
      <alignment vertical="center"/>
    </xf>
    <xf numFmtId="44" fontId="2" fillId="0" borderId="20" xfId="1" applyNumberFormat="1" applyFont="1" applyFill="1" applyBorder="1" applyAlignment="1">
      <alignment horizontal="right" vertical="center"/>
    </xf>
    <xf numFmtId="0" fontId="2" fillId="0" borderId="20" xfId="1" applyFont="1" applyFill="1" applyBorder="1" applyAlignment="1">
      <alignment horizontal="center" vertical="center"/>
    </xf>
    <xf numFmtId="44" fontId="2" fillId="0" borderId="20" xfId="2" applyNumberFormat="1" applyFont="1" applyFill="1" applyBorder="1" applyAlignment="1">
      <alignment horizontal="right" vertical="center"/>
    </xf>
    <xf numFmtId="0" fontId="2" fillId="0" borderId="21" xfId="1" applyFont="1" applyFill="1" applyBorder="1" applyAlignment="1">
      <alignment horizontal="center" vertical="center"/>
    </xf>
    <xf numFmtId="0" fontId="14" fillId="0" borderId="13" xfId="0" applyFont="1" applyBorder="1" applyAlignment="1">
      <alignment wrapText="1"/>
    </xf>
    <xf numFmtId="0" fontId="17" fillId="0" borderId="13" xfId="0" applyFont="1" applyFill="1" applyBorder="1" applyAlignment="1">
      <alignment horizontal="center"/>
    </xf>
    <xf numFmtId="44" fontId="17" fillId="0" borderId="43" xfId="27" applyFont="1" applyFill="1" applyBorder="1" applyAlignment="1">
      <alignment horizontal="right"/>
    </xf>
    <xf numFmtId="0" fontId="14" fillId="2" borderId="45" xfId="0" applyFont="1" applyFill="1" applyBorder="1" applyAlignment="1">
      <alignment horizontal="center" vertical="center" wrapText="1"/>
    </xf>
    <xf numFmtId="0" fontId="14" fillId="2" borderId="46" xfId="0" applyFont="1" applyFill="1" applyBorder="1" applyAlignment="1">
      <alignment horizontal="center" vertical="center" wrapText="1"/>
    </xf>
    <xf numFmtId="44" fontId="14" fillId="2" borderId="46" xfId="47" applyFont="1" applyFill="1" applyBorder="1" applyAlignment="1">
      <alignment horizontal="center" vertical="center" wrapText="1"/>
    </xf>
    <xf numFmtId="0" fontId="14" fillId="2" borderId="47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25" fillId="0" borderId="1" xfId="0" applyFont="1" applyBorder="1" applyAlignment="1">
      <alignment vertical="center" wrapText="1"/>
    </xf>
    <xf numFmtId="0" fontId="9" fillId="2" borderId="45" xfId="0" applyFont="1" applyFill="1" applyBorder="1" applyAlignment="1">
      <alignment horizontal="center" vertical="center" wrapText="1"/>
    </xf>
    <xf numFmtId="0" fontId="9" fillId="2" borderId="46" xfId="0" applyFont="1" applyFill="1" applyBorder="1" applyAlignment="1">
      <alignment horizontal="center" vertical="center" wrapText="1"/>
    </xf>
    <xf numFmtId="44" fontId="9" fillId="2" borderId="46" xfId="47" applyFont="1" applyFill="1" applyBorder="1" applyAlignment="1">
      <alignment horizontal="center" vertical="center" wrapText="1"/>
    </xf>
    <xf numFmtId="0" fontId="9" fillId="2" borderId="47" xfId="0" applyFont="1" applyFill="1" applyBorder="1" applyAlignment="1">
      <alignment horizontal="center" vertical="center" wrapText="1"/>
    </xf>
    <xf numFmtId="0" fontId="2" fillId="0" borderId="57" xfId="0" applyNumberFormat="1" applyFont="1" applyBorder="1" applyAlignment="1">
      <alignment horizontal="center"/>
    </xf>
    <xf numFmtId="0" fontId="2" fillId="0" borderId="57" xfId="0" applyFont="1" applyBorder="1" applyAlignment="1">
      <alignment horizontal="center"/>
    </xf>
    <xf numFmtId="0" fontId="2" fillId="0" borderId="57" xfId="0" applyFont="1" applyFill="1" applyBorder="1" applyAlignment="1">
      <alignment horizontal="center" vertical="center"/>
    </xf>
    <xf numFmtId="0" fontId="2" fillId="4" borderId="57" xfId="0" applyFont="1" applyFill="1" applyBorder="1" applyAlignment="1">
      <alignment horizontal="center"/>
    </xf>
    <xf numFmtId="0" fontId="2" fillId="0" borderId="57" xfId="0" applyFont="1" applyBorder="1" applyAlignment="1">
      <alignment horizontal="center" vertical="top"/>
    </xf>
    <xf numFmtId="0" fontId="2" fillId="0" borderId="57" xfId="0" applyFont="1" applyFill="1" applyBorder="1" applyAlignment="1">
      <alignment horizontal="center" vertical="top"/>
    </xf>
    <xf numFmtId="0" fontId="2" fillId="0" borderId="58" xfId="0" applyFont="1" applyFill="1" applyBorder="1" applyAlignment="1">
      <alignment horizontal="center" vertical="top"/>
    </xf>
    <xf numFmtId="0" fontId="5" fillId="5" borderId="13" xfId="0" applyFont="1" applyFill="1" applyBorder="1" applyAlignment="1">
      <alignment horizontal="center" vertical="center"/>
    </xf>
    <xf numFmtId="0" fontId="5" fillId="5" borderId="26" xfId="0" applyFont="1" applyFill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5" fillId="0" borderId="39" xfId="0" applyNumberFormat="1" applyFont="1" applyBorder="1" applyAlignment="1">
      <alignment horizontal="center"/>
    </xf>
    <xf numFmtId="0" fontId="5" fillId="0" borderId="13" xfId="0" applyNumberFormat="1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13" xfId="0" applyNumberFormat="1" applyFont="1" applyBorder="1" applyAlignment="1">
      <alignment horizontal="center" wrapText="1"/>
    </xf>
    <xf numFmtId="44" fontId="47" fillId="9" borderId="60" xfId="0" applyNumberFormat="1" applyFont="1" applyFill="1" applyBorder="1"/>
    <xf numFmtId="0" fontId="0" fillId="9" borderId="61" xfId="0" applyFill="1" applyBorder="1"/>
    <xf numFmtId="0" fontId="32" fillId="0" borderId="13" xfId="0" applyFont="1" applyBorder="1" applyAlignment="1">
      <alignment horizontal="center" vertical="center"/>
    </xf>
    <xf numFmtId="0" fontId="32" fillId="6" borderId="13" xfId="0" applyFont="1" applyFill="1" applyBorder="1" applyAlignment="1">
      <alignment horizontal="center" vertical="center"/>
    </xf>
    <xf numFmtId="0" fontId="32" fillId="0" borderId="13" xfId="0" applyFont="1" applyFill="1" applyBorder="1" applyAlignment="1">
      <alignment horizontal="center" vertical="center"/>
    </xf>
    <xf numFmtId="0" fontId="0" fillId="0" borderId="17" xfId="0" applyBorder="1"/>
    <xf numFmtId="0" fontId="32" fillId="0" borderId="26" xfId="0" applyFont="1" applyBorder="1" applyAlignment="1">
      <alignment horizontal="center" vertical="center"/>
    </xf>
    <xf numFmtId="49" fontId="32" fillId="0" borderId="13" xfId="0" applyNumberFormat="1" applyFont="1" applyBorder="1" applyAlignment="1">
      <alignment horizontal="center" vertical="center"/>
    </xf>
    <xf numFmtId="0" fontId="24" fillId="6" borderId="13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8" fillId="0" borderId="0" xfId="33" applyFont="1" applyAlignment="1">
      <alignment horizontal="left" vertical="top"/>
    </xf>
    <xf numFmtId="0" fontId="22" fillId="0" borderId="30" xfId="33" applyFont="1" applyBorder="1" applyAlignment="1">
      <alignment horizontal="center" vertical="center" wrapText="1"/>
    </xf>
    <xf numFmtId="0" fontId="2" fillId="0" borderId="39" xfId="33" applyFont="1" applyFill="1" applyBorder="1" applyAlignment="1">
      <alignment horizontal="center" vertical="center"/>
    </xf>
    <xf numFmtId="0" fontId="2" fillId="0" borderId="13" xfId="33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center" wrapText="1"/>
    </xf>
    <xf numFmtId="0" fontId="5" fillId="0" borderId="39" xfId="33" applyFont="1" applyFill="1" applyBorder="1" applyAlignment="1">
      <alignment horizontal="center"/>
    </xf>
    <xf numFmtId="0" fontId="5" fillId="0" borderId="26" xfId="33" applyFont="1" applyBorder="1" applyAlignment="1">
      <alignment horizontal="center"/>
    </xf>
    <xf numFmtId="0" fontId="5" fillId="0" borderId="14" xfId="33" applyFont="1" applyBorder="1"/>
    <xf numFmtId="165" fontId="5" fillId="0" borderId="0" xfId="28" applyFont="1" applyFill="1" applyBorder="1"/>
    <xf numFmtId="2" fontId="5" fillId="0" borderId="0" xfId="33" applyNumberFormat="1" applyFont="1" applyBorder="1"/>
    <xf numFmtId="0" fontId="5" fillId="0" borderId="34" xfId="33" applyFont="1" applyBorder="1" applyAlignment="1">
      <alignment horizontal="center"/>
    </xf>
    <xf numFmtId="0" fontId="5" fillId="0" borderId="35" xfId="33" applyFont="1" applyBorder="1"/>
    <xf numFmtId="0" fontId="5" fillId="0" borderId="22" xfId="33" applyFont="1" applyBorder="1"/>
    <xf numFmtId="165" fontId="5" fillId="0" borderId="22" xfId="28" applyFont="1" applyFill="1" applyBorder="1"/>
    <xf numFmtId="2" fontId="5" fillId="0" borderId="22" xfId="33" applyNumberFormat="1" applyFont="1" applyBorder="1"/>
    <xf numFmtId="0" fontId="5" fillId="0" borderId="36" xfId="33" applyFont="1" applyBorder="1" applyAlignment="1">
      <alignment horizontal="center"/>
    </xf>
    <xf numFmtId="0" fontId="23" fillId="0" borderId="13" xfId="0" applyFont="1" applyBorder="1" applyAlignment="1">
      <alignment horizontal="center" vertical="center" wrapText="1"/>
    </xf>
    <xf numFmtId="0" fontId="23" fillId="0" borderId="26" xfId="0" applyFont="1" applyBorder="1" applyAlignment="1">
      <alignment horizontal="center" vertical="center" wrapText="1"/>
    </xf>
    <xf numFmtId="0" fontId="5" fillId="4" borderId="13" xfId="33" applyFont="1" applyFill="1" applyBorder="1" applyAlignment="1">
      <alignment horizontal="center"/>
    </xf>
    <xf numFmtId="49" fontId="5" fillId="4" borderId="15" xfId="33" applyNumberFormat="1" applyFont="1" applyFill="1" applyBorder="1" applyAlignment="1">
      <alignment vertical="top" wrapText="1"/>
    </xf>
    <xf numFmtId="49" fontId="5" fillId="4" borderId="16" xfId="33" applyNumberFormat="1" applyFont="1" applyFill="1" applyBorder="1" applyAlignment="1">
      <alignment vertical="top" wrapText="1"/>
    </xf>
    <xf numFmtId="0" fontId="5" fillId="4" borderId="26" xfId="33" applyFont="1" applyFill="1" applyBorder="1" applyAlignment="1">
      <alignment horizontal="center"/>
    </xf>
    <xf numFmtId="49" fontId="5" fillId="4" borderId="17" xfId="33" applyNumberFormat="1" applyFont="1" applyFill="1" applyBorder="1" applyAlignment="1">
      <alignment vertical="top" wrapText="1"/>
    </xf>
    <xf numFmtId="0" fontId="5" fillId="4" borderId="13" xfId="33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3" fillId="0" borderId="13" xfId="0" applyFont="1" applyFill="1" applyBorder="1" applyAlignment="1">
      <alignment horizontal="center" vertical="center"/>
    </xf>
    <xf numFmtId="44" fontId="5" fillId="2" borderId="20" xfId="0" applyNumberFormat="1" applyFont="1" applyFill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0" fontId="20" fillId="0" borderId="32" xfId="0" applyFont="1" applyBorder="1" applyAlignment="1">
      <alignment vertical="center" wrapText="1"/>
    </xf>
    <xf numFmtId="0" fontId="0" fillId="0" borderId="32" xfId="0" applyBorder="1"/>
    <xf numFmtId="0" fontId="0" fillId="0" borderId="33" xfId="0" applyBorder="1"/>
    <xf numFmtId="0" fontId="1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34" xfId="0" applyBorder="1"/>
    <xf numFmtId="0" fontId="2" fillId="0" borderId="0" xfId="0" applyFont="1" applyBorder="1" applyAlignment="1">
      <alignment horizontal="left"/>
    </xf>
    <xf numFmtId="0" fontId="2" fillId="0" borderId="1" xfId="0" applyFont="1" applyFill="1" applyBorder="1" applyAlignment="1">
      <alignment vertical="center" wrapText="1"/>
    </xf>
    <xf numFmtId="0" fontId="10" fillId="3" borderId="45" xfId="0" applyFont="1" applyFill="1" applyBorder="1" applyAlignment="1">
      <alignment horizontal="center" vertical="center" wrapText="1"/>
    </xf>
    <xf numFmtId="0" fontId="10" fillId="3" borderId="46" xfId="0" applyFont="1" applyFill="1" applyBorder="1" applyAlignment="1">
      <alignment horizontal="center" vertical="center"/>
    </xf>
    <xf numFmtId="0" fontId="10" fillId="3" borderId="46" xfId="0" applyFont="1" applyFill="1" applyBorder="1" applyAlignment="1">
      <alignment horizontal="center" vertical="center" wrapText="1"/>
    </xf>
    <xf numFmtId="0" fontId="10" fillId="3" borderId="47" xfId="0" applyFont="1" applyFill="1" applyBorder="1" applyAlignment="1">
      <alignment horizontal="center" vertical="center"/>
    </xf>
    <xf numFmtId="44" fontId="17" fillId="0" borderId="1" xfId="27" applyFont="1" applyBorder="1" applyAlignment="1">
      <alignment horizontal="right" wrapText="1"/>
    </xf>
    <xf numFmtId="0" fontId="18" fillId="0" borderId="1" xfId="0" applyFont="1" applyBorder="1" applyAlignment="1">
      <alignment horizontal="center" wrapText="1"/>
    </xf>
    <xf numFmtId="44" fontId="17" fillId="0" borderId="1" xfId="27" applyFont="1" applyBorder="1" applyAlignment="1">
      <alignment wrapText="1"/>
    </xf>
    <xf numFmtId="0" fontId="18" fillId="0" borderId="1" xfId="0" applyFont="1" applyBorder="1" applyAlignment="1">
      <alignment horizontal="center"/>
    </xf>
    <xf numFmtId="44" fontId="17" fillId="0" borderId="1" xfId="27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left" vertical="top" wrapText="1"/>
    </xf>
    <xf numFmtId="0" fontId="17" fillId="4" borderId="7" xfId="0" applyFont="1" applyFill="1" applyBorder="1" applyAlignment="1">
      <alignment horizontal="left" vertical="top" wrapText="1"/>
    </xf>
    <xf numFmtId="0" fontId="19" fillId="2" borderId="27" xfId="0" applyFont="1" applyFill="1" applyBorder="1" applyAlignment="1">
      <alignment horizontal="right"/>
    </xf>
    <xf numFmtId="0" fontId="19" fillId="2" borderId="28" xfId="0" applyFont="1" applyFill="1" applyBorder="1" applyAlignment="1">
      <alignment horizontal="right"/>
    </xf>
    <xf numFmtId="0" fontId="14" fillId="0" borderId="31" xfId="1" applyFont="1" applyBorder="1" applyAlignment="1">
      <alignment horizontal="left" vertical="top"/>
    </xf>
    <xf numFmtId="0" fontId="14" fillId="0" borderId="32" xfId="1" applyFont="1" applyBorder="1" applyAlignment="1">
      <alignment horizontal="left" vertical="top"/>
    </xf>
    <xf numFmtId="0" fontId="14" fillId="0" borderId="33" xfId="1" applyFont="1" applyBorder="1" applyAlignment="1">
      <alignment horizontal="left" vertical="top"/>
    </xf>
    <xf numFmtId="0" fontId="16" fillId="0" borderId="14" xfId="1" applyFont="1" applyBorder="1" applyAlignment="1">
      <alignment horizontal="left" vertical="top" wrapText="1"/>
    </xf>
    <xf numFmtId="0" fontId="16" fillId="0" borderId="0" xfId="1" applyFont="1" applyBorder="1" applyAlignment="1">
      <alignment horizontal="left" vertical="top" wrapText="1"/>
    </xf>
    <xf numFmtId="0" fontId="16" fillId="0" borderId="34" xfId="1" applyFont="1" applyBorder="1" applyAlignment="1">
      <alignment horizontal="left" vertical="top" wrapText="1"/>
    </xf>
    <xf numFmtId="0" fontId="16" fillId="0" borderId="35" xfId="1" applyFont="1" applyBorder="1" applyAlignment="1">
      <alignment horizontal="left" vertical="top" wrapText="1"/>
    </xf>
    <xf numFmtId="0" fontId="16" fillId="0" borderId="22" xfId="1" applyFont="1" applyBorder="1" applyAlignment="1">
      <alignment horizontal="left" vertical="top" wrapText="1"/>
    </xf>
    <xf numFmtId="0" fontId="16" fillId="0" borderId="36" xfId="1" applyFont="1" applyBorder="1" applyAlignment="1">
      <alignment horizontal="left" vertical="top" wrapText="1"/>
    </xf>
    <xf numFmtId="0" fontId="17" fillId="0" borderId="16" xfId="0" applyFont="1" applyBorder="1" applyAlignment="1">
      <alignment horizontal="left" vertical="top" wrapText="1"/>
    </xf>
    <xf numFmtId="0" fontId="17" fillId="0" borderId="17" xfId="0" applyFont="1" applyBorder="1" applyAlignment="1">
      <alignment horizontal="left" vertical="top" wrapText="1"/>
    </xf>
    <xf numFmtId="0" fontId="17" fillId="4" borderId="1" xfId="0" applyFont="1" applyFill="1" applyBorder="1" applyAlignment="1">
      <alignment horizontal="left" vertical="top" wrapText="1"/>
    </xf>
    <xf numFmtId="0" fontId="17" fillId="0" borderId="15" xfId="0" applyFont="1" applyBorder="1" applyAlignment="1">
      <alignment vertical="top" wrapText="1"/>
    </xf>
    <xf numFmtId="0" fontId="17" fillId="0" borderId="16" xfId="0" applyFont="1" applyBorder="1" applyAlignment="1">
      <alignment vertical="top" wrapText="1"/>
    </xf>
    <xf numFmtId="0" fontId="17" fillId="0" borderId="17" xfId="0" applyFont="1" applyBorder="1" applyAlignment="1">
      <alignment vertical="top" wrapText="1"/>
    </xf>
    <xf numFmtId="0" fontId="17" fillId="4" borderId="6" xfId="0" applyFont="1" applyFill="1" applyBorder="1" applyAlignment="1">
      <alignment vertical="top" wrapText="1"/>
    </xf>
    <xf numFmtId="0" fontId="17" fillId="4" borderId="7" xfId="0" applyFont="1" applyFill="1" applyBorder="1" applyAlignment="1">
      <alignment vertical="top" wrapText="1"/>
    </xf>
    <xf numFmtId="0" fontId="17" fillId="4" borderId="40" xfId="0" applyFont="1" applyFill="1" applyBorder="1" applyAlignment="1">
      <alignment vertical="top" wrapText="1"/>
    </xf>
    <xf numFmtId="0" fontId="17" fillId="0" borderId="15" xfId="0" applyFont="1" applyBorder="1" applyAlignment="1">
      <alignment horizontal="left" vertical="top" wrapText="1"/>
    </xf>
    <xf numFmtId="0" fontId="17" fillId="4" borderId="2" xfId="0" applyFont="1" applyFill="1" applyBorder="1" applyAlignment="1">
      <alignment horizontal="left" vertical="top" wrapText="1"/>
    </xf>
    <xf numFmtId="0" fontId="17" fillId="4" borderId="4" xfId="0" applyFont="1" applyFill="1" applyBorder="1" applyAlignment="1">
      <alignment horizontal="left" vertical="top" wrapText="1"/>
    </xf>
    <xf numFmtId="0" fontId="17" fillId="4" borderId="5" xfId="0" applyFont="1" applyFill="1" applyBorder="1" applyAlignment="1">
      <alignment horizontal="left" vertical="top" wrapText="1"/>
    </xf>
    <xf numFmtId="0" fontId="17" fillId="4" borderId="40" xfId="0" applyFont="1" applyFill="1" applyBorder="1" applyAlignment="1">
      <alignment horizontal="left" vertical="top" wrapText="1"/>
    </xf>
    <xf numFmtId="0" fontId="9" fillId="0" borderId="14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34" xfId="0" applyFont="1" applyBorder="1" applyAlignment="1">
      <alignment horizontal="left" vertical="center" wrapText="1"/>
    </xf>
    <xf numFmtId="0" fontId="9" fillId="0" borderId="35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3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8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8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5" fillId="0" borderId="18" xfId="0" applyFont="1" applyBorder="1" applyAlignment="1">
      <alignment horizontal="left" vertical="top" wrapText="1"/>
    </xf>
    <xf numFmtId="0" fontId="2" fillId="4" borderId="18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 wrapText="1"/>
    </xf>
    <xf numFmtId="0" fontId="5" fillId="0" borderId="16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2" fillId="0" borderId="40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left" vertical="top" wrapText="1"/>
    </xf>
    <xf numFmtId="0" fontId="5" fillId="0" borderId="24" xfId="0" applyFont="1" applyFill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9" fillId="2" borderId="27" xfId="0" applyFont="1" applyFill="1" applyBorder="1" applyAlignment="1">
      <alignment horizontal="right"/>
    </xf>
    <xf numFmtId="0" fontId="9" fillId="2" borderId="28" xfId="0" applyFont="1" applyFill="1" applyBorder="1" applyAlignment="1">
      <alignment horizontal="right"/>
    </xf>
    <xf numFmtId="0" fontId="5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4" borderId="12" xfId="0" applyFont="1" applyFill="1" applyBorder="1" applyAlignment="1">
      <alignment horizontal="left" vertical="top" wrapText="1"/>
    </xf>
    <xf numFmtId="0" fontId="8" fillId="4" borderId="14" xfId="0" applyFont="1" applyFill="1" applyBorder="1" applyAlignment="1">
      <alignment horizontal="left" vertical="top" wrapText="1"/>
    </xf>
    <xf numFmtId="0" fontId="8" fillId="4" borderId="15" xfId="0" applyFont="1" applyFill="1" applyBorder="1" applyAlignment="1">
      <alignment horizontal="left" vertical="top" wrapText="1"/>
    </xf>
    <xf numFmtId="0" fontId="8" fillId="4" borderId="16" xfId="0" applyFont="1" applyFill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8" fillId="4" borderId="18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5" fillId="4" borderId="15" xfId="0" applyFont="1" applyFill="1" applyBorder="1" applyAlignment="1">
      <alignment vertical="top" wrapText="1"/>
    </xf>
    <xf numFmtId="0" fontId="5" fillId="4" borderId="16" xfId="0" applyFont="1" applyFill="1" applyBorder="1" applyAlignment="1">
      <alignment vertical="top" wrapText="1"/>
    </xf>
    <xf numFmtId="0" fontId="5" fillId="4" borderId="17" xfId="0" applyFont="1" applyFill="1" applyBorder="1" applyAlignment="1">
      <alignment vertical="top" wrapText="1"/>
    </xf>
    <xf numFmtId="0" fontId="5" fillId="0" borderId="2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vertical="top" wrapText="1"/>
    </xf>
    <xf numFmtId="0" fontId="5" fillId="4" borderId="18" xfId="0" applyFont="1" applyFill="1" applyBorder="1" applyAlignment="1">
      <alignment vertical="center" wrapText="1"/>
    </xf>
    <xf numFmtId="0" fontId="5" fillId="4" borderId="18" xfId="0" applyFont="1" applyFill="1" applyBorder="1" applyAlignment="1">
      <alignment horizontal="left" vertical="top" wrapText="1"/>
    </xf>
    <xf numFmtId="0" fontId="6" fillId="2" borderId="27" xfId="0" applyFont="1" applyFill="1" applyBorder="1" applyAlignment="1">
      <alignment horizontal="right"/>
    </xf>
    <xf numFmtId="0" fontId="6" fillId="2" borderId="28" xfId="0" applyFont="1" applyFill="1" applyBorder="1" applyAlignment="1">
      <alignment horizontal="right"/>
    </xf>
    <xf numFmtId="0" fontId="47" fillId="9" borderId="35" xfId="0" applyFont="1" applyFill="1" applyBorder="1" applyAlignment="1">
      <alignment horizontal="right"/>
    </xf>
    <xf numFmtId="0" fontId="47" fillId="9" borderId="22" xfId="0" applyFont="1" applyFill="1" applyBorder="1" applyAlignment="1">
      <alignment horizontal="right"/>
    </xf>
    <xf numFmtId="0" fontId="47" fillId="9" borderId="59" xfId="0" applyFont="1" applyFill="1" applyBorder="1" applyAlignment="1">
      <alignment horizontal="right"/>
    </xf>
    <xf numFmtId="0" fontId="0" fillId="0" borderId="9" xfId="0" applyFont="1" applyFill="1" applyBorder="1" applyAlignment="1">
      <alignment horizontal="left" vertical="top" wrapText="1"/>
    </xf>
    <xf numFmtId="0" fontId="0" fillId="0" borderId="18" xfId="0" applyFont="1" applyFill="1" applyBorder="1" applyAlignment="1">
      <alignment horizontal="left" vertical="top" wrapText="1"/>
    </xf>
    <xf numFmtId="0" fontId="0" fillId="0" borderId="10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/>
    </xf>
    <xf numFmtId="0" fontId="2" fillId="4" borderId="1" xfId="1" applyFont="1" applyFill="1" applyBorder="1" applyAlignment="1">
      <alignment horizontal="left" vertical="top" wrapText="1"/>
    </xf>
    <xf numFmtId="0" fontId="2" fillId="4" borderId="1" xfId="1" applyFont="1" applyFill="1" applyBorder="1" applyAlignment="1">
      <alignment horizontal="left" vertical="top"/>
    </xf>
    <xf numFmtId="0" fontId="9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horizontal="left" vertical="center"/>
    </xf>
    <xf numFmtId="0" fontId="10" fillId="0" borderId="22" xfId="1" applyFont="1" applyBorder="1" applyAlignment="1">
      <alignment horizontal="left" vertical="center"/>
    </xf>
    <xf numFmtId="0" fontId="48" fillId="0" borderId="15" xfId="0" applyFont="1" applyFill="1" applyBorder="1" applyAlignment="1">
      <alignment horizontal="left" vertical="top" wrapText="1"/>
    </xf>
    <xf numFmtId="0" fontId="48" fillId="0" borderId="16" xfId="0" applyFont="1" applyFill="1" applyBorder="1" applyAlignment="1">
      <alignment horizontal="left" vertical="top" wrapText="1"/>
    </xf>
    <xf numFmtId="0" fontId="48" fillId="0" borderId="44" xfId="0" applyFont="1" applyFill="1" applyBorder="1" applyAlignment="1">
      <alignment horizontal="left" vertical="top" wrapText="1"/>
    </xf>
    <xf numFmtId="0" fontId="0" fillId="0" borderId="20" xfId="0" applyFont="1" applyFill="1" applyBorder="1" applyAlignment="1">
      <alignment horizontal="left" vertical="top"/>
    </xf>
    <xf numFmtId="0" fontId="32" fillId="0" borderId="2" xfId="0" applyFont="1" applyBorder="1" applyAlignment="1">
      <alignment horizontal="left" vertical="top" wrapText="1"/>
    </xf>
    <xf numFmtId="0" fontId="32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32" fillId="0" borderId="4" xfId="0" applyFont="1" applyBorder="1" applyAlignment="1">
      <alignment horizontal="left" vertical="top" wrapText="1"/>
    </xf>
    <xf numFmtId="0" fontId="32" fillId="0" borderId="2" xfId="0" applyFont="1" applyBorder="1" applyAlignment="1">
      <alignment vertical="top" wrapText="1"/>
    </xf>
    <xf numFmtId="0" fontId="32" fillId="0" borderId="4" xfId="0" applyFont="1" applyBorder="1" applyAlignment="1">
      <alignment vertical="top" wrapText="1"/>
    </xf>
    <xf numFmtId="0" fontId="32" fillId="0" borderId="5" xfId="0" applyFont="1" applyBorder="1" applyAlignment="1">
      <alignment vertical="top" wrapText="1"/>
    </xf>
    <xf numFmtId="0" fontId="32" fillId="0" borderId="2" xfId="0" applyFont="1" applyBorder="1" applyAlignment="1">
      <alignment horizontal="left" vertical="center" wrapText="1"/>
    </xf>
    <xf numFmtId="0" fontId="32" fillId="0" borderId="5" xfId="0" applyFont="1" applyBorder="1" applyAlignment="1">
      <alignment horizontal="left" vertical="center" wrapText="1"/>
    </xf>
    <xf numFmtId="0" fontId="9" fillId="2" borderId="24" xfId="0" applyFont="1" applyFill="1" applyBorder="1" applyAlignment="1">
      <alignment horizontal="right" vertical="center" wrapText="1"/>
    </xf>
    <xf numFmtId="0" fontId="9" fillId="2" borderId="56" xfId="0" applyFont="1" applyFill="1" applyBorder="1" applyAlignment="1">
      <alignment horizontal="right" vertical="center" wrapText="1"/>
    </xf>
    <xf numFmtId="0" fontId="9" fillId="2" borderId="25" xfId="0" applyFont="1" applyFill="1" applyBorder="1" applyAlignment="1">
      <alignment horizontal="right" vertical="center" wrapText="1"/>
    </xf>
    <xf numFmtId="0" fontId="41" fillId="2" borderId="5" xfId="1" applyFont="1" applyFill="1" applyBorder="1" applyAlignment="1">
      <alignment horizontal="center" vertical="center"/>
    </xf>
    <xf numFmtId="49" fontId="42" fillId="0" borderId="2" xfId="0" applyNumberFormat="1" applyFont="1" applyFill="1" applyBorder="1" applyAlignment="1">
      <alignment horizontal="left" vertical="top" wrapText="1"/>
    </xf>
    <xf numFmtId="49" fontId="42" fillId="0" borderId="4" xfId="0" applyNumberFormat="1" applyFont="1" applyFill="1" applyBorder="1" applyAlignment="1">
      <alignment horizontal="left" vertical="top" wrapText="1"/>
    </xf>
    <xf numFmtId="49" fontId="42" fillId="0" borderId="5" xfId="0" applyNumberFormat="1" applyFont="1" applyFill="1" applyBorder="1" applyAlignment="1">
      <alignment horizontal="left" vertical="top" wrapText="1"/>
    </xf>
    <xf numFmtId="49" fontId="2" fillId="0" borderId="2" xfId="0" applyNumberFormat="1" applyFont="1" applyFill="1" applyBorder="1" applyAlignment="1">
      <alignment horizontal="left" vertical="top" wrapText="1"/>
    </xf>
    <xf numFmtId="49" fontId="2" fillId="0" borderId="4" xfId="0" applyNumberFormat="1" applyFont="1" applyFill="1" applyBorder="1" applyAlignment="1">
      <alignment horizontal="left" vertical="top" wrapText="1"/>
    </xf>
    <xf numFmtId="49" fontId="2" fillId="0" borderId="5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44" fillId="0" borderId="1" xfId="1" applyFont="1" applyFill="1" applyBorder="1" applyAlignment="1">
      <alignment horizontal="left" vertical="top" wrapText="1"/>
    </xf>
    <xf numFmtId="0" fontId="41" fillId="0" borderId="48" xfId="1" applyFont="1" applyBorder="1" applyAlignment="1">
      <alignment horizontal="center" vertical="center" wrapText="1"/>
    </xf>
    <xf numFmtId="0" fontId="40" fillId="0" borderId="0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 wrapText="1"/>
    </xf>
    <xf numFmtId="0" fontId="32" fillId="0" borderId="56" xfId="0" applyFont="1" applyBorder="1" applyAlignment="1">
      <alignment horizontal="left" vertical="top" wrapText="1"/>
    </xf>
    <xf numFmtId="0" fontId="32" fillId="0" borderId="15" xfId="0" applyFont="1" applyBorder="1" applyAlignment="1">
      <alignment horizontal="left" vertical="top" wrapText="1"/>
    </xf>
    <xf numFmtId="0" fontId="32" fillId="0" borderId="16" xfId="0" applyFont="1" applyBorder="1" applyAlignment="1">
      <alignment horizontal="left" vertical="top" wrapText="1"/>
    </xf>
    <xf numFmtId="0" fontId="32" fillId="0" borderId="17" xfId="0" applyFont="1" applyBorder="1" applyAlignment="1">
      <alignment horizontal="left" vertical="top" wrapText="1"/>
    </xf>
    <xf numFmtId="0" fontId="32" fillId="0" borderId="25" xfId="0" applyFont="1" applyBorder="1" applyAlignment="1">
      <alignment horizontal="left" vertical="top" wrapText="1"/>
    </xf>
    <xf numFmtId="0" fontId="34" fillId="2" borderId="27" xfId="0" applyFont="1" applyFill="1" applyBorder="1" applyAlignment="1">
      <alignment horizontal="center" vertical="center" wrapText="1"/>
    </xf>
    <xf numFmtId="0" fontId="31" fillId="2" borderId="28" xfId="0" applyFont="1" applyFill="1" applyBorder="1" applyAlignment="1">
      <alignment horizontal="center" vertical="center" wrapText="1"/>
    </xf>
    <xf numFmtId="0" fontId="31" fillId="2" borderId="30" xfId="0" applyFont="1" applyFill="1" applyBorder="1" applyAlignment="1">
      <alignment horizontal="center" vertical="center" wrapText="1"/>
    </xf>
    <xf numFmtId="0" fontId="32" fillId="0" borderId="3" xfId="0" applyFont="1" applyBorder="1" applyAlignment="1">
      <alignment vertical="center" wrapText="1"/>
    </xf>
    <xf numFmtId="0" fontId="32" fillId="0" borderId="43" xfId="0" applyFont="1" applyBorder="1" applyAlignment="1">
      <alignment vertical="center" wrapText="1"/>
    </xf>
    <xf numFmtId="0" fontId="32" fillId="0" borderId="18" xfId="0" applyFont="1" applyBorder="1" applyAlignment="1">
      <alignment horizontal="left" vertical="top" wrapText="1"/>
    </xf>
    <xf numFmtId="0" fontId="32" fillId="0" borderId="41" xfId="0" applyFont="1" applyBorder="1" applyAlignment="1">
      <alignment vertical="center" wrapText="1"/>
    </xf>
    <xf numFmtId="0" fontId="32" fillId="0" borderId="2" xfId="0" applyFont="1" applyBorder="1" applyAlignment="1">
      <alignment vertical="center" wrapText="1"/>
    </xf>
    <xf numFmtId="0" fontId="32" fillId="0" borderId="5" xfId="0" applyFont="1" applyBorder="1" applyAlignment="1">
      <alignment vertical="center" wrapText="1"/>
    </xf>
    <xf numFmtId="0" fontId="10" fillId="2" borderId="35" xfId="0" applyFont="1" applyFill="1" applyBorder="1" applyAlignment="1">
      <alignment horizontal="right" vertical="center"/>
    </xf>
    <xf numFmtId="0" fontId="10" fillId="2" borderId="22" xfId="0" applyFont="1" applyFill="1" applyBorder="1" applyAlignment="1">
      <alignment horizontal="right" vertical="center"/>
    </xf>
    <xf numFmtId="0" fontId="9" fillId="0" borderId="0" xfId="0" applyFont="1" applyBorder="1" applyAlignment="1">
      <alignment horizontal="left" vertical="top"/>
    </xf>
    <xf numFmtId="0" fontId="30" fillId="0" borderId="18" xfId="0" applyFont="1" applyBorder="1" applyAlignment="1">
      <alignment horizontal="left" vertical="top" wrapText="1"/>
    </xf>
    <xf numFmtId="0" fontId="30" fillId="0" borderId="1" xfId="0" applyFont="1" applyBorder="1" applyAlignment="1">
      <alignment horizontal="left" vertical="top" wrapText="1"/>
    </xf>
    <xf numFmtId="0" fontId="6" fillId="0" borderId="22" xfId="33" applyFont="1" applyBorder="1" applyAlignment="1">
      <alignment horizontal="center"/>
    </xf>
    <xf numFmtId="0" fontId="5" fillId="0" borderId="17" xfId="33" applyFont="1" applyFill="1" applyBorder="1" applyAlignment="1">
      <alignment vertical="top" wrapText="1"/>
    </xf>
    <xf numFmtId="0" fontId="5" fillId="0" borderId="18" xfId="33" applyFont="1" applyFill="1" applyBorder="1" applyAlignment="1">
      <alignment vertical="top" wrapText="1"/>
    </xf>
    <xf numFmtId="0" fontId="5" fillId="0" borderId="5" xfId="33" applyFont="1" applyFill="1" applyBorder="1" applyAlignment="1">
      <alignment vertical="top" wrapText="1"/>
    </xf>
    <xf numFmtId="0" fontId="5" fillId="0" borderId="1" xfId="33" applyFont="1" applyFill="1" applyBorder="1" applyAlignment="1">
      <alignment vertical="top" wrapText="1"/>
    </xf>
    <xf numFmtId="0" fontId="5" fillId="0" borderId="1" xfId="33" applyFont="1" applyFill="1" applyBorder="1" applyAlignment="1">
      <alignment horizontal="left" vertical="top" wrapText="1"/>
    </xf>
    <xf numFmtId="0" fontId="6" fillId="0" borderId="0" xfId="33" applyFont="1" applyAlignment="1">
      <alignment horizontal="left" vertical="top"/>
    </xf>
    <xf numFmtId="0" fontId="6" fillId="0" borderId="0" xfId="33" applyFont="1" applyBorder="1" applyAlignment="1">
      <alignment horizontal="left" vertical="top"/>
    </xf>
    <xf numFmtId="0" fontId="9" fillId="2" borderId="27" xfId="33" applyFont="1" applyFill="1" applyBorder="1" applyAlignment="1">
      <alignment horizontal="right"/>
    </xf>
    <xf numFmtId="0" fontId="9" fillId="2" borderId="28" xfId="33" applyFont="1" applyFill="1" applyBorder="1" applyAlignment="1">
      <alignment horizontal="right"/>
    </xf>
    <xf numFmtId="0" fontId="9" fillId="2" borderId="30" xfId="33" applyFont="1" applyFill="1" applyBorder="1" applyAlignment="1">
      <alignment horizontal="right"/>
    </xf>
    <xf numFmtId="0" fontId="5" fillId="0" borderId="15" xfId="33" applyFont="1" applyFill="1" applyBorder="1" applyAlignment="1">
      <alignment horizontal="left" vertical="top"/>
    </xf>
    <xf numFmtId="0" fontId="5" fillId="0" borderId="16" xfId="33" applyFont="1" applyFill="1" applyBorder="1" applyAlignment="1">
      <alignment horizontal="left" vertical="top"/>
    </xf>
    <xf numFmtId="0" fontId="2" fillId="0" borderId="17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5" fillId="0" borderId="18" xfId="33" applyFont="1" applyFill="1" applyBorder="1" applyAlignment="1">
      <alignment horizontal="left" vertical="top"/>
    </xf>
    <xf numFmtId="0" fontId="2" fillId="0" borderId="40" xfId="0" applyFont="1" applyFill="1" applyBorder="1" applyAlignment="1">
      <alignment horizontal="left" vertical="top" wrapText="1"/>
    </xf>
    <xf numFmtId="0" fontId="2" fillId="0" borderId="24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2" fillId="0" borderId="0" xfId="0" applyFont="1" applyBorder="1" applyAlignment="1">
      <alignment horizontal="left" vertical="center" wrapText="1"/>
    </xf>
    <xf numFmtId="0" fontId="23" fillId="0" borderId="15" xfId="0" applyFont="1" applyBorder="1" applyAlignment="1">
      <alignment horizontal="left" vertical="top" wrapText="1"/>
    </xf>
    <xf numFmtId="0" fontId="23" fillId="0" borderId="16" xfId="0" applyFont="1" applyBorder="1" applyAlignment="1">
      <alignment horizontal="left" vertical="top" wrapText="1"/>
    </xf>
    <xf numFmtId="0" fontId="23" fillId="0" borderId="17" xfId="0" applyFont="1" applyBorder="1" applyAlignment="1">
      <alignment horizontal="left" vertical="top" wrapText="1"/>
    </xf>
    <xf numFmtId="0" fontId="23" fillId="0" borderId="2" xfId="0" applyFont="1" applyBorder="1" applyAlignment="1">
      <alignment horizontal="left" vertical="top" wrapText="1"/>
    </xf>
    <xf numFmtId="0" fontId="23" fillId="0" borderId="4" xfId="0" applyFont="1" applyBorder="1" applyAlignment="1">
      <alignment horizontal="left" vertical="top" wrapText="1"/>
    </xf>
    <xf numFmtId="0" fontId="23" fillId="0" borderId="5" xfId="0" applyFont="1" applyBorder="1" applyAlignment="1">
      <alignment horizontal="left" vertical="top" wrapText="1"/>
    </xf>
    <xf numFmtId="0" fontId="22" fillId="2" borderId="27" xfId="0" applyFont="1" applyFill="1" applyBorder="1" applyAlignment="1">
      <alignment horizontal="right" vertical="center"/>
    </xf>
    <xf numFmtId="0" fontId="22" fillId="2" borderId="28" xfId="0" applyFont="1" applyFill="1" applyBorder="1" applyAlignment="1">
      <alignment horizontal="right" vertical="center"/>
    </xf>
    <xf numFmtId="0" fontId="22" fillId="2" borderId="30" xfId="0" applyFont="1" applyFill="1" applyBorder="1" applyAlignment="1">
      <alignment horizontal="right" vertical="center"/>
    </xf>
    <xf numFmtId="0" fontId="0" fillId="0" borderId="27" xfId="0" applyBorder="1" applyAlignment="1">
      <alignment horizontal="left" vertical="top" wrapText="1"/>
    </xf>
    <xf numFmtId="0" fontId="0" fillId="0" borderId="28" xfId="0" applyBorder="1" applyAlignment="1">
      <alignment horizontal="left" vertical="top" wrapText="1"/>
    </xf>
    <xf numFmtId="0" fontId="0" fillId="0" borderId="30" xfId="0" applyBorder="1" applyAlignment="1">
      <alignment horizontal="left" vertical="top" wrapText="1"/>
    </xf>
    <xf numFmtId="0" fontId="9" fillId="4" borderId="31" xfId="0" applyFont="1" applyFill="1" applyBorder="1" applyAlignment="1">
      <alignment horizontal="center"/>
    </xf>
    <xf numFmtId="0" fontId="9" fillId="4" borderId="32" xfId="0" applyFont="1" applyFill="1" applyBorder="1" applyAlignment="1">
      <alignment horizontal="center"/>
    </xf>
    <xf numFmtId="0" fontId="9" fillId="4" borderId="33" xfId="0" applyFont="1" applyFill="1" applyBorder="1" applyAlignment="1">
      <alignment horizontal="center"/>
    </xf>
    <xf numFmtId="0" fontId="10" fillId="4" borderId="14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34" xfId="0" applyFont="1" applyFill="1" applyBorder="1" applyAlignment="1">
      <alignment horizontal="center" vertical="center" wrapText="1"/>
    </xf>
    <xf numFmtId="0" fontId="10" fillId="4" borderId="35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0" fillId="4" borderId="36" xfId="0" applyFont="1" applyFill="1" applyBorder="1" applyAlignment="1">
      <alignment horizontal="center" vertical="center" wrapText="1"/>
    </xf>
    <xf numFmtId="49" fontId="5" fillId="4" borderId="18" xfId="33" applyNumberFormat="1" applyFont="1" applyFill="1" applyBorder="1" applyAlignment="1">
      <alignment horizontal="left" vertical="top" wrapText="1"/>
    </xf>
    <xf numFmtId="0" fontId="5" fillId="4" borderId="1" xfId="33" applyFont="1" applyFill="1" applyBorder="1" applyAlignment="1">
      <alignment horizontal="left" vertical="top" wrapText="1"/>
    </xf>
    <xf numFmtId="0" fontId="5" fillId="4" borderId="2" xfId="33" applyFont="1" applyFill="1" applyBorder="1" applyAlignment="1">
      <alignment horizontal="left" vertical="top" wrapText="1"/>
    </xf>
    <xf numFmtId="0" fontId="5" fillId="4" borderId="4" xfId="33" applyFont="1" applyFill="1" applyBorder="1" applyAlignment="1">
      <alignment horizontal="left" vertical="top" wrapText="1"/>
    </xf>
    <xf numFmtId="0" fontId="5" fillId="4" borderId="5" xfId="33" applyFont="1" applyFill="1" applyBorder="1" applyAlignment="1">
      <alignment horizontal="left" vertical="top" wrapText="1"/>
    </xf>
    <xf numFmtId="0" fontId="10" fillId="0" borderId="14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/>
    </xf>
    <xf numFmtId="0" fontId="22" fillId="2" borderId="19" xfId="0" applyFont="1" applyFill="1" applyBorder="1" applyAlignment="1">
      <alignment horizontal="center" vertical="center"/>
    </xf>
    <xf numFmtId="0" fontId="22" fillId="2" borderId="20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44" fontId="5" fillId="0" borderId="1" xfId="46" applyNumberFormat="1" applyFont="1" applyFill="1" applyBorder="1" applyAlignment="1">
      <alignment vertical="top"/>
    </xf>
    <xf numFmtId="0" fontId="5" fillId="0" borderId="1" xfId="0" applyFont="1" applyFill="1" applyBorder="1" applyAlignment="1">
      <alignment horizontal="center" vertical="center"/>
    </xf>
    <xf numFmtId="44" fontId="5" fillId="0" borderId="1" xfId="46" applyNumberFormat="1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top"/>
    </xf>
    <xf numFmtId="0" fontId="5" fillId="0" borderId="17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center" wrapText="1"/>
    </xf>
    <xf numFmtId="0" fontId="22" fillId="2" borderId="45" xfId="0" applyFont="1" applyFill="1" applyBorder="1" applyAlignment="1">
      <alignment horizontal="right" vertical="center" wrapText="1"/>
    </xf>
    <xf numFmtId="0" fontId="22" fillId="2" borderId="46" xfId="0" applyFont="1" applyFill="1" applyBorder="1" applyAlignment="1">
      <alignment horizontal="right" vertical="center" wrapText="1"/>
    </xf>
    <xf numFmtId="0" fontId="22" fillId="2" borderId="47" xfId="0" applyFont="1" applyFill="1" applyBorder="1" applyAlignment="1">
      <alignment horizontal="right" vertical="center" wrapText="1"/>
    </xf>
    <xf numFmtId="0" fontId="10" fillId="2" borderId="45" xfId="0" applyFont="1" applyFill="1" applyBorder="1" applyAlignment="1">
      <alignment horizontal="right"/>
    </xf>
    <xf numFmtId="0" fontId="10" fillId="2" borderId="46" xfId="0" applyFont="1" applyFill="1" applyBorder="1" applyAlignment="1">
      <alignment horizontal="right"/>
    </xf>
    <xf numFmtId="0" fontId="23" fillId="0" borderId="1" xfId="0" applyFont="1" applyBorder="1" applyAlignment="1">
      <alignment horizontal="left" vertical="top" wrapText="1"/>
    </xf>
    <xf numFmtId="0" fontId="23" fillId="0" borderId="18" xfId="0" applyFont="1" applyBorder="1" applyAlignment="1">
      <alignment horizontal="left" vertical="top" wrapText="1"/>
    </xf>
    <xf numFmtId="0" fontId="23" fillId="0" borderId="44" xfId="0" applyFont="1" applyBorder="1" applyAlignment="1">
      <alignment horizontal="left" vertical="top" wrapText="1"/>
    </xf>
    <xf numFmtId="0" fontId="2" fillId="4" borderId="10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49" fillId="0" borderId="0" xfId="0" applyFont="1" applyBorder="1" applyAlignment="1">
      <alignment horizontal="left"/>
    </xf>
    <xf numFmtId="0" fontId="2" fillId="4" borderId="18" xfId="1" applyFont="1" applyFill="1" applyBorder="1" applyAlignment="1">
      <alignment vertical="top" wrapText="1"/>
    </xf>
    <xf numFmtId="0" fontId="9" fillId="2" borderId="49" xfId="1" applyFont="1" applyFill="1" applyBorder="1" applyAlignment="1">
      <alignment horizontal="right" vertical="center" wrapText="1"/>
    </xf>
    <xf numFmtId="0" fontId="9" fillId="2" borderId="50" xfId="1" applyFont="1" applyFill="1" applyBorder="1" applyAlignment="1">
      <alignment horizontal="right" vertical="center" wrapText="1"/>
    </xf>
    <xf numFmtId="0" fontId="9" fillId="2" borderId="29" xfId="1" applyFont="1" applyFill="1" applyBorder="1" applyAlignment="1">
      <alignment horizontal="right" vertical="center" wrapText="1"/>
    </xf>
    <xf numFmtId="0" fontId="5" fillId="4" borderId="1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top" wrapText="1"/>
    </xf>
    <xf numFmtId="0" fontId="5" fillId="4" borderId="16" xfId="0" applyFont="1" applyFill="1" applyBorder="1" applyAlignment="1">
      <alignment horizontal="left" vertical="top" wrapText="1"/>
    </xf>
    <xf numFmtId="0" fontId="5" fillId="4" borderId="17" xfId="0" applyFont="1" applyFill="1" applyBorder="1" applyAlignment="1">
      <alignment horizontal="left" vertical="top" wrapText="1"/>
    </xf>
    <xf numFmtId="44" fontId="2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top" wrapText="1"/>
    </xf>
    <xf numFmtId="0" fontId="10" fillId="0" borderId="22" xfId="0" applyFont="1" applyBorder="1" applyAlignment="1">
      <alignment horizontal="left" vertical="top" wrapText="1"/>
    </xf>
    <xf numFmtId="0" fontId="30" fillId="0" borderId="9" xfId="0" applyFont="1" applyBorder="1" applyAlignment="1">
      <alignment vertical="top" wrapText="1"/>
    </xf>
    <xf numFmtId="0" fontId="30" fillId="0" borderId="18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38" fillId="4" borderId="18" xfId="0" applyFont="1" applyFill="1" applyBorder="1" applyAlignment="1">
      <alignment vertical="top" wrapText="1"/>
    </xf>
    <xf numFmtId="44" fontId="9" fillId="2" borderId="35" xfId="0" applyNumberFormat="1" applyFont="1" applyFill="1" applyBorder="1" applyAlignment="1">
      <alignment horizontal="center" vertical="center" wrapText="1"/>
    </xf>
    <xf numFmtId="44" fontId="9" fillId="2" borderId="22" xfId="0" applyNumberFormat="1" applyFont="1" applyFill="1" applyBorder="1" applyAlignment="1">
      <alignment horizontal="center" vertical="center" wrapText="1"/>
    </xf>
    <xf numFmtId="0" fontId="2" fillId="0" borderId="20" xfId="0" applyFont="1" applyBorder="1" applyAlignment="1">
      <alignment vertical="top" wrapText="1"/>
    </xf>
    <xf numFmtId="0" fontId="5" fillId="0" borderId="20" xfId="0" applyFont="1" applyBorder="1" applyAlignment="1">
      <alignment horizontal="left" vertical="top" wrapText="1"/>
    </xf>
    <xf numFmtId="0" fontId="30" fillId="0" borderId="18" xfId="1" applyFont="1" applyBorder="1" applyAlignment="1">
      <alignment vertical="top" wrapText="1"/>
    </xf>
    <xf numFmtId="0" fontId="2" fillId="4" borderId="2" xfId="0" applyFont="1" applyFill="1" applyBorder="1" applyAlignment="1">
      <alignment vertical="top" wrapText="1"/>
    </xf>
    <xf numFmtId="0" fontId="2" fillId="4" borderId="4" xfId="0" applyFont="1" applyFill="1" applyBorder="1" applyAlignment="1">
      <alignment vertical="top" wrapText="1"/>
    </xf>
    <xf numFmtId="0" fontId="2" fillId="4" borderId="5" xfId="0" applyFont="1" applyFill="1" applyBorder="1" applyAlignment="1">
      <alignment vertical="top" wrapText="1"/>
    </xf>
  </cellXfs>
  <cellStyles count="50">
    <cellStyle name="Millares" xfId="46" builtinId="3"/>
    <cellStyle name="Millares 2" xfId="2"/>
    <cellStyle name="Millares 2 2" xfId="4"/>
    <cellStyle name="Millares 3" xfId="3"/>
    <cellStyle name="Millares 3 2" xfId="42"/>
    <cellStyle name="Moneda" xfId="47" builtinId="4"/>
    <cellStyle name="Moneda 2" xfId="31"/>
    <cellStyle name="Moneda 2 2" xfId="27"/>
    <cellStyle name="Moneda 2 5" xfId="29"/>
    <cellStyle name="Moneda 3" xfId="28"/>
    <cellStyle name="Normal" xfId="0" builtinId="0"/>
    <cellStyle name="Normal 10" xfId="5"/>
    <cellStyle name="Normal 10 2" xfId="36"/>
    <cellStyle name="Normal 11" xfId="37"/>
    <cellStyle name="Normal 12" xfId="38"/>
    <cellStyle name="Normal 13" xfId="39"/>
    <cellStyle name="Normal 14" xfId="6"/>
    <cellStyle name="Normal 14 2" xfId="40"/>
    <cellStyle name="Normal 15" xfId="30"/>
    <cellStyle name="Normal 16" xfId="7"/>
    <cellStyle name="Normal 16 2" xfId="41"/>
    <cellStyle name="Normal 17" xfId="8"/>
    <cellStyle name="Normal 18" xfId="9"/>
    <cellStyle name="Normal 19" xfId="48"/>
    <cellStyle name="Normal 2" xfId="1"/>
    <cellStyle name="Normal 2 10" xfId="11"/>
    <cellStyle name="Normal 2 2" xfId="10"/>
    <cellStyle name="Normal 2 3" xfId="33"/>
    <cellStyle name="Normal 20" xfId="12"/>
    <cellStyle name="Normal 21" xfId="13"/>
    <cellStyle name="Normal 22" xfId="14"/>
    <cellStyle name="Normal 23" xfId="49"/>
    <cellStyle name="Normal 24" xfId="15"/>
    <cellStyle name="Normal 26" xfId="16"/>
    <cellStyle name="Normal 27" xfId="17"/>
    <cellStyle name="Normal 29" xfId="18"/>
    <cellStyle name="Normal 3" xfId="43"/>
    <cellStyle name="Normal 31" xfId="19"/>
    <cellStyle name="Normal 32" xfId="20"/>
    <cellStyle name="Normal 35" xfId="21"/>
    <cellStyle name="Normal 37" xfId="22"/>
    <cellStyle name="Normal 4" xfId="23"/>
    <cellStyle name="Normal 4 2" xfId="34"/>
    <cellStyle name="Normal 5" xfId="24"/>
    <cellStyle name="Normal 5 2" xfId="44"/>
    <cellStyle name="Normal 6" xfId="45"/>
    <cellStyle name="Normal 7" xfId="25"/>
    <cellStyle name="Normal 8" xfId="35"/>
    <cellStyle name="Normal 9" xfId="26"/>
    <cellStyle name="Porcentaje 2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0</xdr:rowOff>
    </xdr:from>
    <xdr:to>
      <xdr:col>1</xdr:col>
      <xdr:colOff>1440656</xdr:colOff>
      <xdr:row>48</xdr:row>
      <xdr:rowOff>11906</xdr:rowOff>
    </xdr:to>
    <xdr:cxnSp macro="">
      <xdr:nvCxnSpPr>
        <xdr:cNvPr id="2" name="Conector recto 2"/>
        <xdr:cNvCxnSpPr/>
      </xdr:nvCxnSpPr>
      <xdr:spPr>
        <a:xfrm>
          <a:off x="0" y="14649450"/>
          <a:ext cx="3469481" cy="1190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35719</xdr:colOff>
      <xdr:row>90</xdr:row>
      <xdr:rowOff>309562</xdr:rowOff>
    </xdr:from>
    <xdr:to>
      <xdr:col>2</xdr:col>
      <xdr:colOff>47625</xdr:colOff>
      <xdr:row>91</xdr:row>
      <xdr:rowOff>11906</xdr:rowOff>
    </xdr:to>
    <xdr:cxnSp macro="">
      <xdr:nvCxnSpPr>
        <xdr:cNvPr id="3" name="Conector recto 4"/>
        <xdr:cNvCxnSpPr/>
      </xdr:nvCxnSpPr>
      <xdr:spPr>
        <a:xfrm>
          <a:off x="35719" y="27760612"/>
          <a:ext cx="3498056" cy="714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23812</xdr:colOff>
      <xdr:row>192</xdr:row>
      <xdr:rowOff>0</xdr:rowOff>
    </xdr:from>
    <xdr:to>
      <xdr:col>2</xdr:col>
      <xdr:colOff>59531</xdr:colOff>
      <xdr:row>192</xdr:row>
      <xdr:rowOff>0</xdr:rowOff>
    </xdr:to>
    <xdr:cxnSp macro="">
      <xdr:nvCxnSpPr>
        <xdr:cNvPr id="4" name="Conector recto 9"/>
        <xdr:cNvCxnSpPr/>
      </xdr:nvCxnSpPr>
      <xdr:spPr>
        <a:xfrm>
          <a:off x="23812" y="59150250"/>
          <a:ext cx="352186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23812</xdr:colOff>
      <xdr:row>158</xdr:row>
      <xdr:rowOff>11906</xdr:rowOff>
    </xdr:from>
    <xdr:to>
      <xdr:col>2</xdr:col>
      <xdr:colOff>47625</xdr:colOff>
      <xdr:row>158</xdr:row>
      <xdr:rowOff>11906</xdr:rowOff>
    </xdr:to>
    <xdr:cxnSp macro="">
      <xdr:nvCxnSpPr>
        <xdr:cNvPr id="5" name="Conector recto 11"/>
        <xdr:cNvCxnSpPr/>
      </xdr:nvCxnSpPr>
      <xdr:spPr>
        <a:xfrm>
          <a:off x="23812" y="48494156"/>
          <a:ext cx="3509963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48</xdr:row>
      <xdr:rowOff>0</xdr:rowOff>
    </xdr:from>
    <xdr:to>
      <xdr:col>1</xdr:col>
      <xdr:colOff>1440656</xdr:colOff>
      <xdr:row>48</xdr:row>
      <xdr:rowOff>11906</xdr:rowOff>
    </xdr:to>
    <xdr:cxnSp macro="">
      <xdr:nvCxnSpPr>
        <xdr:cNvPr id="6" name="Conector recto 2"/>
        <xdr:cNvCxnSpPr/>
      </xdr:nvCxnSpPr>
      <xdr:spPr>
        <a:xfrm>
          <a:off x="0" y="9991725"/>
          <a:ext cx="3469481" cy="1190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35719</xdr:colOff>
      <xdr:row>90</xdr:row>
      <xdr:rowOff>309562</xdr:rowOff>
    </xdr:from>
    <xdr:to>
      <xdr:col>2</xdr:col>
      <xdr:colOff>47625</xdr:colOff>
      <xdr:row>91</xdr:row>
      <xdr:rowOff>11906</xdr:rowOff>
    </xdr:to>
    <xdr:cxnSp macro="">
      <xdr:nvCxnSpPr>
        <xdr:cNvPr id="7" name="Conector recto 4"/>
        <xdr:cNvCxnSpPr/>
      </xdr:nvCxnSpPr>
      <xdr:spPr>
        <a:xfrm>
          <a:off x="35719" y="17445037"/>
          <a:ext cx="3498056" cy="714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23812</xdr:colOff>
      <xdr:row>192</xdr:row>
      <xdr:rowOff>0</xdr:rowOff>
    </xdr:from>
    <xdr:to>
      <xdr:col>2</xdr:col>
      <xdr:colOff>59531</xdr:colOff>
      <xdr:row>192</xdr:row>
      <xdr:rowOff>0</xdr:rowOff>
    </xdr:to>
    <xdr:cxnSp macro="">
      <xdr:nvCxnSpPr>
        <xdr:cNvPr id="8" name="Conector recto 9"/>
        <xdr:cNvCxnSpPr/>
      </xdr:nvCxnSpPr>
      <xdr:spPr>
        <a:xfrm>
          <a:off x="23812" y="36271200"/>
          <a:ext cx="352186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23812</xdr:colOff>
      <xdr:row>158</xdr:row>
      <xdr:rowOff>11906</xdr:rowOff>
    </xdr:from>
    <xdr:to>
      <xdr:col>2</xdr:col>
      <xdr:colOff>47625</xdr:colOff>
      <xdr:row>158</xdr:row>
      <xdr:rowOff>11906</xdr:rowOff>
    </xdr:to>
    <xdr:cxnSp macro="">
      <xdr:nvCxnSpPr>
        <xdr:cNvPr id="9" name="Conector recto 11"/>
        <xdr:cNvCxnSpPr/>
      </xdr:nvCxnSpPr>
      <xdr:spPr>
        <a:xfrm>
          <a:off x="23812" y="30615731"/>
          <a:ext cx="3509963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92"/>
  <sheetViews>
    <sheetView tabSelected="1" view="pageBreakPreview" topLeftCell="A839" zoomScale="60" zoomScaleNormal="100" workbookViewId="0">
      <selection activeCell="E857" sqref="E857"/>
    </sheetView>
  </sheetViews>
  <sheetFormatPr baseColWidth="10" defaultRowHeight="15.75"/>
  <cols>
    <col min="1" max="1" width="29.5703125" style="18" customWidth="1"/>
    <col min="2" max="2" width="27.28515625" style="50" customWidth="1"/>
    <col min="3" max="3" width="53.28515625" style="18" customWidth="1"/>
    <col min="4" max="4" width="21.140625" style="18" customWidth="1"/>
    <col min="5" max="5" width="16" style="18" customWidth="1"/>
    <col min="6" max="6" width="26.7109375" style="18" customWidth="1"/>
    <col min="7" max="7" width="16" style="18" customWidth="1"/>
    <col min="8" max="9" width="11.42578125" style="18"/>
    <col min="10" max="10" width="19.7109375" style="18" bestFit="1" customWidth="1"/>
    <col min="11" max="16384" width="11.42578125" style="18"/>
  </cols>
  <sheetData>
    <row r="1" spans="1:7">
      <c r="A1" s="639" t="s">
        <v>0</v>
      </c>
      <c r="B1" s="640"/>
      <c r="C1" s="640"/>
      <c r="D1" s="640"/>
      <c r="E1" s="640"/>
      <c r="F1" s="640"/>
      <c r="G1" s="641"/>
    </row>
    <row r="2" spans="1:7" ht="15.75" customHeight="1">
      <c r="A2" s="642" t="s">
        <v>500</v>
      </c>
      <c r="B2" s="643"/>
      <c r="C2" s="643"/>
      <c r="D2" s="643"/>
      <c r="E2" s="643"/>
      <c r="F2" s="643"/>
      <c r="G2" s="644"/>
    </row>
    <row r="3" spans="1:7" ht="15.75" customHeight="1">
      <c r="A3" s="642" t="s">
        <v>501</v>
      </c>
      <c r="B3" s="643"/>
      <c r="C3" s="643"/>
      <c r="D3" s="643"/>
      <c r="E3" s="643"/>
      <c r="F3" s="643"/>
      <c r="G3" s="644"/>
    </row>
    <row r="4" spans="1:7" ht="16.5" customHeight="1" thickBot="1">
      <c r="A4" s="645" t="s">
        <v>309</v>
      </c>
      <c r="B4" s="646"/>
      <c r="C4" s="646"/>
      <c r="D4" s="646"/>
      <c r="E4" s="646"/>
      <c r="F4" s="646"/>
      <c r="G4" s="647"/>
    </row>
    <row r="5" spans="1:7" ht="37.5" customHeight="1" thickBot="1">
      <c r="A5" s="546" t="s">
        <v>502</v>
      </c>
      <c r="B5" s="547" t="s">
        <v>1</v>
      </c>
      <c r="C5" s="547" t="s">
        <v>2</v>
      </c>
      <c r="D5" s="548" t="s">
        <v>503</v>
      </c>
      <c r="E5" s="547" t="s">
        <v>4</v>
      </c>
      <c r="F5" s="548" t="s">
        <v>504</v>
      </c>
      <c r="G5" s="549" t="s">
        <v>310</v>
      </c>
    </row>
    <row r="6" spans="1:7" ht="15.75" customHeight="1">
      <c r="A6" s="648" t="s">
        <v>505</v>
      </c>
      <c r="B6" s="636" t="s">
        <v>505</v>
      </c>
      <c r="C6" s="550" t="s">
        <v>887</v>
      </c>
      <c r="D6" s="545">
        <v>1000</v>
      </c>
      <c r="E6" s="47">
        <v>1</v>
      </c>
      <c r="F6" s="46">
        <f>D6*E6</f>
        <v>1000</v>
      </c>
      <c r="G6" s="48">
        <v>114</v>
      </c>
    </row>
    <row r="7" spans="1:7">
      <c r="A7" s="648"/>
      <c r="B7" s="636"/>
      <c r="C7" s="551" t="s">
        <v>888</v>
      </c>
      <c r="D7" s="99">
        <v>21300</v>
      </c>
      <c r="E7" s="19">
        <v>13</v>
      </c>
      <c r="F7" s="20">
        <f t="shared" ref="F7:F20" si="0">D7*E7</f>
        <v>276900</v>
      </c>
      <c r="G7" s="21">
        <v>122</v>
      </c>
    </row>
    <row r="8" spans="1:7">
      <c r="A8" s="648"/>
      <c r="B8" s="636"/>
      <c r="C8" s="552" t="s">
        <v>889</v>
      </c>
      <c r="D8" s="99">
        <v>4</v>
      </c>
      <c r="E8" s="19">
        <v>1000</v>
      </c>
      <c r="F8" s="20">
        <f t="shared" si="0"/>
        <v>4000</v>
      </c>
      <c r="G8" s="21">
        <v>122</v>
      </c>
    </row>
    <row r="9" spans="1:7">
      <c r="A9" s="648"/>
      <c r="B9" s="636"/>
      <c r="C9" s="551" t="s">
        <v>890</v>
      </c>
      <c r="D9" s="99">
        <v>0.14000000000000001</v>
      </c>
      <c r="E9" s="19">
        <v>600</v>
      </c>
      <c r="F9" s="20">
        <f t="shared" si="0"/>
        <v>84.000000000000014</v>
      </c>
      <c r="G9" s="21">
        <v>122</v>
      </c>
    </row>
    <row r="10" spans="1:7">
      <c r="A10" s="648"/>
      <c r="B10" s="636"/>
      <c r="C10" s="551" t="s">
        <v>891</v>
      </c>
      <c r="D10" s="99">
        <v>0.35</v>
      </c>
      <c r="E10" s="19">
        <v>12000</v>
      </c>
      <c r="F10" s="20">
        <f t="shared" si="0"/>
        <v>4200</v>
      </c>
      <c r="G10" s="21">
        <v>122</v>
      </c>
    </row>
    <row r="11" spans="1:7">
      <c r="A11" s="648"/>
      <c r="B11" s="636"/>
      <c r="C11" s="551" t="s">
        <v>892</v>
      </c>
      <c r="D11" s="99">
        <v>0.72</v>
      </c>
      <c r="E11" s="19">
        <v>5000</v>
      </c>
      <c r="F11" s="20">
        <f t="shared" si="0"/>
        <v>3600</v>
      </c>
      <c r="G11" s="21">
        <v>122</v>
      </c>
    </row>
    <row r="12" spans="1:7">
      <c r="A12" s="648"/>
      <c r="B12" s="636"/>
      <c r="C12" s="551" t="s">
        <v>893</v>
      </c>
      <c r="D12" s="99">
        <v>175</v>
      </c>
      <c r="E12" s="19">
        <v>50</v>
      </c>
      <c r="F12" s="20">
        <f t="shared" si="0"/>
        <v>8750</v>
      </c>
      <c r="G12" s="21">
        <v>122</v>
      </c>
    </row>
    <row r="13" spans="1:7">
      <c r="A13" s="648"/>
      <c r="B13" s="636"/>
      <c r="C13" s="551" t="s">
        <v>894</v>
      </c>
      <c r="D13" s="99">
        <v>175</v>
      </c>
      <c r="E13" s="19">
        <v>50</v>
      </c>
      <c r="F13" s="20">
        <f t="shared" si="0"/>
        <v>8750</v>
      </c>
      <c r="G13" s="21">
        <v>122</v>
      </c>
    </row>
    <row r="14" spans="1:7">
      <c r="A14" s="648"/>
      <c r="B14" s="636"/>
      <c r="C14" s="551" t="s">
        <v>895</v>
      </c>
      <c r="D14" s="99">
        <v>0.25</v>
      </c>
      <c r="E14" s="19">
        <v>1000</v>
      </c>
      <c r="F14" s="20">
        <f t="shared" si="0"/>
        <v>250</v>
      </c>
      <c r="G14" s="21">
        <v>122</v>
      </c>
    </row>
    <row r="15" spans="1:7" ht="36.75" customHeight="1">
      <c r="A15" s="648"/>
      <c r="B15" s="636"/>
      <c r="C15" s="551" t="s">
        <v>896</v>
      </c>
      <c r="D15" s="99">
        <v>0.25</v>
      </c>
      <c r="E15" s="19">
        <v>1000</v>
      </c>
      <c r="F15" s="20">
        <f t="shared" si="0"/>
        <v>250</v>
      </c>
      <c r="G15" s="21">
        <v>122</v>
      </c>
    </row>
    <row r="16" spans="1:7">
      <c r="A16" s="648"/>
      <c r="B16" s="636"/>
      <c r="C16" s="551" t="s">
        <v>897</v>
      </c>
      <c r="D16" s="99">
        <v>0</v>
      </c>
      <c r="E16" s="19"/>
      <c r="F16" s="20">
        <f t="shared" si="0"/>
        <v>0</v>
      </c>
      <c r="G16" s="21">
        <v>151</v>
      </c>
    </row>
    <row r="17" spans="1:7">
      <c r="A17" s="648"/>
      <c r="B17" s="636"/>
      <c r="C17" s="552" t="s">
        <v>898</v>
      </c>
      <c r="D17" s="99">
        <v>8000</v>
      </c>
      <c r="E17" s="19">
        <v>8</v>
      </c>
      <c r="F17" s="20">
        <f t="shared" si="0"/>
        <v>64000</v>
      </c>
      <c r="G17" s="21">
        <v>158</v>
      </c>
    </row>
    <row r="18" spans="1:7" ht="28.5">
      <c r="A18" s="648"/>
      <c r="B18" s="636"/>
      <c r="C18" s="552" t="s">
        <v>899</v>
      </c>
      <c r="D18" s="99">
        <v>7000</v>
      </c>
      <c r="E18" s="19">
        <v>12</v>
      </c>
      <c r="F18" s="20">
        <f t="shared" si="0"/>
        <v>84000</v>
      </c>
      <c r="G18" s="21">
        <v>162</v>
      </c>
    </row>
    <row r="19" spans="1:7">
      <c r="A19" s="648"/>
      <c r="B19" s="636"/>
      <c r="C19" s="552" t="s">
        <v>900</v>
      </c>
      <c r="D19" s="99">
        <v>5000</v>
      </c>
      <c r="E19" s="19">
        <v>1</v>
      </c>
      <c r="F19" s="20">
        <f t="shared" si="0"/>
        <v>5000</v>
      </c>
      <c r="G19" s="21">
        <v>168</v>
      </c>
    </row>
    <row r="20" spans="1:7">
      <c r="A20" s="648"/>
      <c r="B20" s="636"/>
      <c r="C20" s="552" t="s">
        <v>901</v>
      </c>
      <c r="D20" s="99">
        <v>14050</v>
      </c>
      <c r="E20" s="19">
        <v>6</v>
      </c>
      <c r="F20" s="20">
        <f t="shared" si="0"/>
        <v>84300</v>
      </c>
      <c r="G20" s="21">
        <v>185</v>
      </c>
    </row>
    <row r="21" spans="1:7">
      <c r="A21" s="648"/>
      <c r="B21" s="636"/>
      <c r="C21" s="552" t="s">
        <v>902</v>
      </c>
      <c r="D21" s="99">
        <v>0</v>
      </c>
      <c r="E21" s="19"/>
      <c r="F21" s="20">
        <v>3000</v>
      </c>
      <c r="G21" s="21">
        <v>194</v>
      </c>
    </row>
    <row r="22" spans="1:7">
      <c r="A22" s="648"/>
      <c r="B22" s="636"/>
      <c r="C22" s="29" t="s">
        <v>850</v>
      </c>
      <c r="D22" s="629">
        <v>5.5</v>
      </c>
      <c r="E22" s="630">
        <v>100</v>
      </c>
      <c r="F22" s="631">
        <f>+D22*E22</f>
        <v>550</v>
      </c>
      <c r="G22" s="632">
        <v>195</v>
      </c>
    </row>
    <row r="23" spans="1:7">
      <c r="A23" s="648"/>
      <c r="B23" s="636"/>
      <c r="C23" s="29" t="s">
        <v>4034</v>
      </c>
      <c r="D23" s="629">
        <v>11</v>
      </c>
      <c r="E23" s="630">
        <v>200</v>
      </c>
      <c r="F23" s="631">
        <f t="shared" ref="F23:F24" si="1">+D23*E23</f>
        <v>2200</v>
      </c>
      <c r="G23" s="632">
        <v>195</v>
      </c>
    </row>
    <row r="24" spans="1:7">
      <c r="A24" s="648"/>
      <c r="B24" s="636"/>
      <c r="C24" s="29" t="s">
        <v>4964</v>
      </c>
      <c r="D24" s="629">
        <v>1.5</v>
      </c>
      <c r="E24" s="630">
        <v>400</v>
      </c>
      <c r="F24" s="631">
        <f t="shared" si="1"/>
        <v>600</v>
      </c>
      <c r="G24" s="632">
        <v>195</v>
      </c>
    </row>
    <row r="25" spans="1:7">
      <c r="A25" s="648"/>
      <c r="B25" s="636"/>
      <c r="C25" s="29" t="s">
        <v>4965</v>
      </c>
      <c r="D25" s="633">
        <v>0</v>
      </c>
      <c r="E25" s="634">
        <v>50</v>
      </c>
      <c r="F25" s="631">
        <v>45400</v>
      </c>
      <c r="G25" s="632">
        <v>195</v>
      </c>
    </row>
    <row r="26" spans="1:7">
      <c r="A26" s="648"/>
      <c r="B26" s="636"/>
      <c r="C26" s="29" t="s">
        <v>4966</v>
      </c>
      <c r="D26" s="629">
        <v>625</v>
      </c>
      <c r="E26" s="630">
        <v>2</v>
      </c>
      <c r="F26" s="631">
        <f>+D26*E26</f>
        <v>1250</v>
      </c>
      <c r="G26" s="632">
        <v>195</v>
      </c>
    </row>
    <row r="27" spans="1:7">
      <c r="A27" s="648"/>
      <c r="B27" s="636"/>
      <c r="C27" s="552" t="s">
        <v>903</v>
      </c>
      <c r="D27" s="99">
        <v>8400</v>
      </c>
      <c r="E27" s="19">
        <v>24</v>
      </c>
      <c r="F27" s="20">
        <f>E27*D27</f>
        <v>201600</v>
      </c>
      <c r="G27" s="21">
        <v>196</v>
      </c>
    </row>
    <row r="28" spans="1:7">
      <c r="A28" s="648"/>
      <c r="B28" s="636"/>
      <c r="C28" s="552" t="s">
        <v>904</v>
      </c>
      <c r="D28" s="99">
        <v>55</v>
      </c>
      <c r="E28" s="19">
        <v>12</v>
      </c>
      <c r="F28" s="20">
        <f>+D28*12</f>
        <v>660</v>
      </c>
      <c r="G28" s="21">
        <v>199</v>
      </c>
    </row>
    <row r="29" spans="1:7">
      <c r="A29" s="648"/>
      <c r="B29" s="636"/>
      <c r="C29" s="552" t="s">
        <v>813</v>
      </c>
      <c r="D29" s="100">
        <v>53</v>
      </c>
      <c r="E29" s="22">
        <v>144</v>
      </c>
      <c r="F29" s="23">
        <f>+D29*E29</f>
        <v>7632</v>
      </c>
      <c r="G29" s="24">
        <v>211</v>
      </c>
    </row>
    <row r="30" spans="1:7">
      <c r="A30" s="648"/>
      <c r="B30" s="636"/>
      <c r="C30" s="552" t="s">
        <v>811</v>
      </c>
      <c r="D30" s="100">
        <v>400</v>
      </c>
      <c r="E30" s="22">
        <v>10</v>
      </c>
      <c r="F30" s="23">
        <f t="shared" ref="F30:F93" si="2">+D30*E30</f>
        <v>4000</v>
      </c>
      <c r="G30" s="24">
        <v>211</v>
      </c>
    </row>
    <row r="31" spans="1:7">
      <c r="A31" s="648"/>
      <c r="B31" s="636"/>
      <c r="C31" s="552" t="s">
        <v>9</v>
      </c>
      <c r="D31" s="100">
        <v>11.5</v>
      </c>
      <c r="E31" s="22">
        <v>1092</v>
      </c>
      <c r="F31" s="23">
        <f t="shared" si="2"/>
        <v>12558</v>
      </c>
      <c r="G31" s="24">
        <v>211</v>
      </c>
    </row>
    <row r="32" spans="1:7">
      <c r="A32" s="648"/>
      <c r="B32" s="636"/>
      <c r="C32" s="552" t="s">
        <v>844</v>
      </c>
      <c r="D32" s="100">
        <v>14.5</v>
      </c>
      <c r="E32" s="22">
        <v>24</v>
      </c>
      <c r="F32" s="23">
        <f t="shared" si="2"/>
        <v>348</v>
      </c>
      <c r="G32" s="24">
        <v>232</v>
      </c>
    </row>
    <row r="33" spans="1:7">
      <c r="A33" s="648"/>
      <c r="B33" s="636"/>
      <c r="C33" s="552" t="s">
        <v>905</v>
      </c>
      <c r="D33" s="100">
        <v>28.5</v>
      </c>
      <c r="E33" s="22">
        <v>182</v>
      </c>
      <c r="F33" s="23">
        <f t="shared" si="2"/>
        <v>5187</v>
      </c>
      <c r="G33" s="24">
        <v>241</v>
      </c>
    </row>
    <row r="34" spans="1:7">
      <c r="A34" s="648"/>
      <c r="B34" s="636"/>
      <c r="C34" s="552" t="s">
        <v>906</v>
      </c>
      <c r="D34" s="100">
        <v>33.5</v>
      </c>
      <c r="E34" s="22">
        <v>156</v>
      </c>
      <c r="F34" s="23">
        <f t="shared" si="2"/>
        <v>5226</v>
      </c>
      <c r="G34" s="24">
        <v>241</v>
      </c>
    </row>
    <row r="35" spans="1:7">
      <c r="A35" s="648"/>
      <c r="B35" s="636"/>
      <c r="C35" s="552" t="s">
        <v>907</v>
      </c>
      <c r="D35" s="100">
        <v>85</v>
      </c>
      <c r="E35" s="22">
        <v>13</v>
      </c>
      <c r="F35" s="23">
        <f t="shared" si="2"/>
        <v>1105</v>
      </c>
      <c r="G35" s="24">
        <v>241</v>
      </c>
    </row>
    <row r="36" spans="1:7">
      <c r="A36" s="648"/>
      <c r="B36" s="636"/>
      <c r="C36" s="552" t="s">
        <v>388</v>
      </c>
      <c r="D36" s="100">
        <v>163</v>
      </c>
      <c r="E36" s="22">
        <v>47</v>
      </c>
      <c r="F36" s="23">
        <f t="shared" si="2"/>
        <v>7661</v>
      </c>
      <c r="G36" s="24">
        <v>241</v>
      </c>
    </row>
    <row r="37" spans="1:7">
      <c r="A37" s="648"/>
      <c r="B37" s="636"/>
      <c r="C37" s="552" t="s">
        <v>389</v>
      </c>
      <c r="D37" s="100">
        <v>170</v>
      </c>
      <c r="E37" s="22">
        <v>36</v>
      </c>
      <c r="F37" s="23">
        <f t="shared" si="2"/>
        <v>6120</v>
      </c>
      <c r="G37" s="24">
        <v>241</v>
      </c>
    </row>
    <row r="38" spans="1:7">
      <c r="A38" s="648"/>
      <c r="B38" s="636"/>
      <c r="C38" s="552" t="s">
        <v>972</v>
      </c>
      <c r="D38" s="100">
        <v>13.5</v>
      </c>
      <c r="E38" s="22">
        <v>40</v>
      </c>
      <c r="F38" s="23">
        <f t="shared" si="2"/>
        <v>540</v>
      </c>
      <c r="G38" s="24">
        <v>243</v>
      </c>
    </row>
    <row r="39" spans="1:7">
      <c r="A39" s="648"/>
      <c r="B39" s="636"/>
      <c r="C39" s="552" t="s">
        <v>909</v>
      </c>
      <c r="D39" s="100">
        <v>0.85</v>
      </c>
      <c r="E39" s="22">
        <v>15</v>
      </c>
      <c r="F39" s="23">
        <v>13</v>
      </c>
      <c r="G39" s="24">
        <v>243</v>
      </c>
    </row>
    <row r="40" spans="1:7">
      <c r="A40" s="648"/>
      <c r="B40" s="636"/>
      <c r="C40" s="552" t="s">
        <v>910</v>
      </c>
      <c r="D40" s="100">
        <v>0.8</v>
      </c>
      <c r="E40" s="22">
        <v>1500</v>
      </c>
      <c r="F40" s="23">
        <f t="shared" si="2"/>
        <v>1200</v>
      </c>
      <c r="G40" s="24">
        <v>243</v>
      </c>
    </row>
    <row r="41" spans="1:7">
      <c r="A41" s="648"/>
      <c r="B41" s="636"/>
      <c r="C41" s="552" t="s">
        <v>911</v>
      </c>
      <c r="D41" s="100">
        <v>4.55</v>
      </c>
      <c r="E41" s="22">
        <v>40</v>
      </c>
      <c r="F41" s="23">
        <f t="shared" si="2"/>
        <v>182</v>
      </c>
      <c r="G41" s="24">
        <v>243</v>
      </c>
    </row>
    <row r="42" spans="1:7">
      <c r="A42" s="648"/>
      <c r="B42" s="636"/>
      <c r="C42" s="552" t="s">
        <v>912</v>
      </c>
      <c r="D42" s="100">
        <v>12</v>
      </c>
      <c r="E42" s="22">
        <v>100</v>
      </c>
      <c r="F42" s="23">
        <f t="shared" si="2"/>
        <v>1200</v>
      </c>
      <c r="G42" s="24">
        <v>243</v>
      </c>
    </row>
    <row r="43" spans="1:7">
      <c r="A43" s="648"/>
      <c r="B43" s="636"/>
      <c r="C43" s="552" t="s">
        <v>913</v>
      </c>
      <c r="D43" s="100">
        <v>0.55000000000000004</v>
      </c>
      <c r="E43" s="22">
        <v>1501</v>
      </c>
      <c r="F43" s="23">
        <v>826</v>
      </c>
      <c r="G43" s="24">
        <v>243</v>
      </c>
    </row>
    <row r="44" spans="1:7">
      <c r="A44" s="648"/>
      <c r="B44" s="636"/>
      <c r="C44" s="552" t="s">
        <v>531</v>
      </c>
      <c r="D44" s="100">
        <v>65</v>
      </c>
      <c r="E44" s="22">
        <v>8</v>
      </c>
      <c r="F44" s="23">
        <f t="shared" si="2"/>
        <v>520</v>
      </c>
      <c r="G44" s="24">
        <v>243</v>
      </c>
    </row>
    <row r="45" spans="1:7">
      <c r="A45" s="648"/>
      <c r="B45" s="636"/>
      <c r="C45" s="552" t="s">
        <v>914</v>
      </c>
      <c r="D45" s="100">
        <v>0.6</v>
      </c>
      <c r="E45" s="22">
        <v>1501</v>
      </c>
      <c r="F45" s="23">
        <v>901</v>
      </c>
      <c r="G45" s="24">
        <v>243</v>
      </c>
    </row>
    <row r="46" spans="1:7">
      <c r="A46" s="648"/>
      <c r="B46" s="636"/>
      <c r="C46" s="552" t="s">
        <v>915</v>
      </c>
      <c r="D46" s="100">
        <v>3.5</v>
      </c>
      <c r="E46" s="22">
        <v>40</v>
      </c>
      <c r="F46" s="23">
        <f t="shared" si="2"/>
        <v>140</v>
      </c>
      <c r="G46" s="24">
        <v>243</v>
      </c>
    </row>
    <row r="47" spans="1:7">
      <c r="A47" s="648"/>
      <c r="B47" s="636"/>
      <c r="C47" s="552" t="s">
        <v>916</v>
      </c>
      <c r="D47" s="100">
        <v>1.3</v>
      </c>
      <c r="E47" s="22">
        <v>4</v>
      </c>
      <c r="F47" s="23">
        <v>6</v>
      </c>
      <c r="G47" s="24">
        <v>243</v>
      </c>
    </row>
    <row r="48" spans="1:7">
      <c r="A48" s="648"/>
      <c r="B48" s="636"/>
      <c r="C48" s="552" t="s">
        <v>917</v>
      </c>
      <c r="D48" s="100">
        <v>25</v>
      </c>
      <c r="E48" s="22">
        <v>100</v>
      </c>
      <c r="F48" s="23">
        <f t="shared" si="2"/>
        <v>2500</v>
      </c>
      <c r="G48" s="24">
        <v>243</v>
      </c>
    </row>
    <row r="49" spans="1:7">
      <c r="A49" s="648"/>
      <c r="B49" s="636"/>
      <c r="C49" s="552" t="s">
        <v>533</v>
      </c>
      <c r="D49" s="100">
        <v>4</v>
      </c>
      <c r="E49" s="22">
        <v>24</v>
      </c>
      <c r="F49" s="23">
        <f t="shared" si="2"/>
        <v>96</v>
      </c>
      <c r="G49" s="24">
        <v>243</v>
      </c>
    </row>
    <row r="50" spans="1:7">
      <c r="A50" s="648"/>
      <c r="B50" s="636"/>
      <c r="C50" s="552" t="s">
        <v>918</v>
      </c>
      <c r="D50" s="100">
        <v>19</v>
      </c>
      <c r="E50" s="22">
        <v>40</v>
      </c>
      <c r="F50" s="23">
        <f t="shared" si="2"/>
        <v>760</v>
      </c>
      <c r="G50" s="24">
        <v>244</v>
      </c>
    </row>
    <row r="51" spans="1:7">
      <c r="A51" s="648"/>
      <c r="B51" s="636"/>
      <c r="C51" s="552" t="s">
        <v>919</v>
      </c>
      <c r="D51" s="100">
        <v>14</v>
      </c>
      <c r="E51" s="22">
        <v>40</v>
      </c>
      <c r="F51" s="23">
        <f t="shared" si="2"/>
        <v>560</v>
      </c>
      <c r="G51" s="24">
        <v>244</v>
      </c>
    </row>
    <row r="52" spans="1:7">
      <c r="A52" s="648"/>
      <c r="B52" s="636"/>
      <c r="C52" s="552" t="s">
        <v>920</v>
      </c>
      <c r="D52" s="100">
        <v>7</v>
      </c>
      <c r="E52" s="22">
        <v>62</v>
      </c>
      <c r="F52" s="23">
        <f t="shared" si="2"/>
        <v>434</v>
      </c>
      <c r="G52" s="24">
        <v>244</v>
      </c>
    </row>
    <row r="53" spans="1:7">
      <c r="A53" s="648"/>
      <c r="B53" s="636"/>
      <c r="C53" s="552" t="s">
        <v>920</v>
      </c>
      <c r="D53" s="100">
        <v>5.25</v>
      </c>
      <c r="E53" s="22">
        <v>44</v>
      </c>
      <c r="F53" s="23">
        <f t="shared" si="2"/>
        <v>231</v>
      </c>
      <c r="G53" s="24">
        <v>244</v>
      </c>
    </row>
    <row r="54" spans="1:7">
      <c r="A54" s="648"/>
      <c r="B54" s="636"/>
      <c r="C54" s="552" t="s">
        <v>920</v>
      </c>
      <c r="D54" s="100">
        <v>4</v>
      </c>
      <c r="E54" s="22">
        <v>35</v>
      </c>
      <c r="F54" s="23">
        <f t="shared" si="2"/>
        <v>140</v>
      </c>
      <c r="G54" s="24">
        <v>244</v>
      </c>
    </row>
    <row r="55" spans="1:7">
      <c r="A55" s="648"/>
      <c r="B55" s="636"/>
      <c r="C55" s="552" t="s">
        <v>921</v>
      </c>
      <c r="D55" s="100">
        <v>25</v>
      </c>
      <c r="E55" s="22">
        <v>10</v>
      </c>
      <c r="F55" s="23">
        <f t="shared" si="2"/>
        <v>250</v>
      </c>
      <c r="G55" s="24">
        <v>244</v>
      </c>
    </row>
    <row r="56" spans="1:7">
      <c r="A56" s="648"/>
      <c r="B56" s="636"/>
      <c r="C56" s="552" t="s">
        <v>922</v>
      </c>
      <c r="D56" s="100">
        <v>32</v>
      </c>
      <c r="E56" s="22">
        <v>10</v>
      </c>
      <c r="F56" s="23">
        <f t="shared" si="2"/>
        <v>320</v>
      </c>
      <c r="G56" s="24">
        <v>244</v>
      </c>
    </row>
    <row r="57" spans="1:7">
      <c r="A57" s="648"/>
      <c r="B57" s="636"/>
      <c r="C57" s="552" t="s">
        <v>923</v>
      </c>
      <c r="D57" s="100">
        <v>10.5</v>
      </c>
      <c r="E57" s="22">
        <v>6</v>
      </c>
      <c r="F57" s="23">
        <f t="shared" si="2"/>
        <v>63</v>
      </c>
      <c r="G57" s="24">
        <v>244</v>
      </c>
    </row>
    <row r="58" spans="1:7">
      <c r="A58" s="648"/>
      <c r="B58" s="636"/>
      <c r="C58" s="552" t="s">
        <v>537</v>
      </c>
      <c r="D58" s="100">
        <v>35</v>
      </c>
      <c r="E58" s="22">
        <v>2</v>
      </c>
      <c r="F58" s="23">
        <f t="shared" si="2"/>
        <v>70</v>
      </c>
      <c r="G58" s="24">
        <v>244</v>
      </c>
    </row>
    <row r="59" spans="1:7">
      <c r="A59" s="648"/>
      <c r="B59" s="636"/>
      <c r="C59" s="552" t="s">
        <v>536</v>
      </c>
      <c r="D59" s="100">
        <v>3.5</v>
      </c>
      <c r="E59" s="22">
        <v>34</v>
      </c>
      <c r="F59" s="23">
        <f t="shared" si="2"/>
        <v>119</v>
      </c>
      <c r="G59" s="24">
        <v>244</v>
      </c>
    </row>
    <row r="60" spans="1:7">
      <c r="A60" s="648"/>
      <c r="B60" s="636"/>
      <c r="C60" s="552" t="s">
        <v>848</v>
      </c>
      <c r="D60" s="100">
        <v>12</v>
      </c>
      <c r="E60" s="22">
        <v>30</v>
      </c>
      <c r="F60" s="23">
        <f t="shared" si="2"/>
        <v>360</v>
      </c>
      <c r="G60" s="24">
        <v>244</v>
      </c>
    </row>
    <row r="61" spans="1:7">
      <c r="A61" s="648"/>
      <c r="B61" s="636"/>
      <c r="C61" s="552" t="s">
        <v>537</v>
      </c>
      <c r="D61" s="100">
        <v>60</v>
      </c>
      <c r="E61" s="22">
        <v>2</v>
      </c>
      <c r="F61" s="23">
        <f t="shared" si="2"/>
        <v>120</v>
      </c>
      <c r="G61" s="24">
        <v>244</v>
      </c>
    </row>
    <row r="62" spans="1:7">
      <c r="A62" s="648"/>
      <c r="B62" s="636"/>
      <c r="C62" s="552" t="s">
        <v>537</v>
      </c>
      <c r="D62" s="100">
        <v>70</v>
      </c>
      <c r="E62" s="22">
        <v>2</v>
      </c>
      <c r="F62" s="23">
        <f t="shared" si="2"/>
        <v>140</v>
      </c>
      <c r="G62" s="24">
        <v>244</v>
      </c>
    </row>
    <row r="63" spans="1:7">
      <c r="A63" s="648"/>
      <c r="B63" s="636"/>
      <c r="C63" s="552" t="s">
        <v>920</v>
      </c>
      <c r="D63" s="100">
        <v>3.5</v>
      </c>
      <c r="E63" s="22">
        <v>5</v>
      </c>
      <c r="F63" s="23">
        <v>18</v>
      </c>
      <c r="G63" s="24">
        <v>244</v>
      </c>
    </row>
    <row r="64" spans="1:7">
      <c r="A64" s="648"/>
      <c r="B64" s="636"/>
      <c r="C64" s="552" t="s">
        <v>920</v>
      </c>
      <c r="D64" s="100">
        <v>3</v>
      </c>
      <c r="E64" s="22">
        <v>4</v>
      </c>
      <c r="F64" s="23">
        <f t="shared" si="2"/>
        <v>12</v>
      </c>
      <c r="G64" s="24">
        <v>244</v>
      </c>
    </row>
    <row r="65" spans="1:7">
      <c r="A65" s="648"/>
      <c r="B65" s="636"/>
      <c r="C65" s="552" t="s">
        <v>924</v>
      </c>
      <c r="D65" s="100">
        <v>35</v>
      </c>
      <c r="E65" s="22">
        <v>5</v>
      </c>
      <c r="F65" s="23">
        <f t="shared" si="2"/>
        <v>175</v>
      </c>
      <c r="G65" s="24">
        <v>245</v>
      </c>
    </row>
    <row r="66" spans="1:7">
      <c r="A66" s="648"/>
      <c r="B66" s="636"/>
      <c r="C66" s="552" t="s">
        <v>924</v>
      </c>
      <c r="D66" s="100">
        <v>35</v>
      </c>
      <c r="E66" s="22">
        <v>4</v>
      </c>
      <c r="F66" s="23">
        <f t="shared" si="2"/>
        <v>140</v>
      </c>
      <c r="G66" s="24">
        <v>245</v>
      </c>
    </row>
    <row r="67" spans="1:7">
      <c r="A67" s="648"/>
      <c r="B67" s="636"/>
      <c r="C67" s="552" t="s">
        <v>924</v>
      </c>
      <c r="D67" s="100">
        <v>35</v>
      </c>
      <c r="E67" s="22">
        <v>4</v>
      </c>
      <c r="F67" s="23">
        <f t="shared" si="2"/>
        <v>140</v>
      </c>
      <c r="G67" s="24">
        <v>245</v>
      </c>
    </row>
    <row r="68" spans="1:7">
      <c r="A68" s="648"/>
      <c r="B68" s="636"/>
      <c r="C68" s="552" t="s">
        <v>924</v>
      </c>
      <c r="D68" s="100">
        <v>35</v>
      </c>
      <c r="E68" s="22">
        <v>4</v>
      </c>
      <c r="F68" s="23">
        <f t="shared" si="2"/>
        <v>140</v>
      </c>
      <c r="G68" s="24">
        <v>245</v>
      </c>
    </row>
    <row r="69" spans="1:7">
      <c r="A69" s="648"/>
      <c r="B69" s="636"/>
      <c r="C69" s="552" t="s">
        <v>924</v>
      </c>
      <c r="D69" s="100">
        <v>35</v>
      </c>
      <c r="E69" s="22">
        <v>4</v>
      </c>
      <c r="F69" s="23">
        <f t="shared" si="2"/>
        <v>140</v>
      </c>
      <c r="G69" s="24">
        <v>245</v>
      </c>
    </row>
    <row r="70" spans="1:7">
      <c r="A70" s="648"/>
      <c r="B70" s="636"/>
      <c r="C70" s="552" t="s">
        <v>925</v>
      </c>
      <c r="D70" s="100">
        <v>22.5</v>
      </c>
      <c r="E70" s="22">
        <v>2</v>
      </c>
      <c r="F70" s="23">
        <f t="shared" si="2"/>
        <v>45</v>
      </c>
      <c r="G70" s="24">
        <v>247</v>
      </c>
    </row>
    <row r="71" spans="1:7">
      <c r="A71" s="648"/>
      <c r="B71" s="636"/>
      <c r="C71" s="552" t="s">
        <v>926</v>
      </c>
      <c r="D71" s="100">
        <v>42.5</v>
      </c>
      <c r="E71" s="22">
        <v>10</v>
      </c>
      <c r="F71" s="23">
        <f t="shared" si="2"/>
        <v>425</v>
      </c>
      <c r="G71" s="24">
        <v>247</v>
      </c>
    </row>
    <row r="72" spans="1:7">
      <c r="A72" s="648"/>
      <c r="B72" s="636"/>
      <c r="C72" s="552" t="s">
        <v>927</v>
      </c>
      <c r="D72" s="100">
        <v>46.5</v>
      </c>
      <c r="E72" s="22">
        <v>5</v>
      </c>
      <c r="F72" s="23">
        <v>233</v>
      </c>
      <c r="G72" s="24">
        <v>247</v>
      </c>
    </row>
    <row r="73" spans="1:7">
      <c r="A73" s="648"/>
      <c r="B73" s="636"/>
      <c r="C73" s="552" t="s">
        <v>851</v>
      </c>
      <c r="D73" s="100">
        <v>100</v>
      </c>
      <c r="E73" s="22">
        <v>2</v>
      </c>
      <c r="F73" s="23">
        <f t="shared" si="2"/>
        <v>200</v>
      </c>
      <c r="G73" s="24">
        <v>252</v>
      </c>
    </row>
    <row r="74" spans="1:7">
      <c r="A74" s="648"/>
      <c r="B74" s="636"/>
      <c r="C74" s="552" t="s">
        <v>928</v>
      </c>
      <c r="D74" s="100">
        <f>375*4</f>
        <v>1500</v>
      </c>
      <c r="E74" s="22">
        <v>2</v>
      </c>
      <c r="F74" s="23">
        <f t="shared" si="2"/>
        <v>3000</v>
      </c>
      <c r="G74" s="24">
        <v>253</v>
      </c>
    </row>
    <row r="75" spans="1:7">
      <c r="A75" s="648"/>
      <c r="B75" s="636"/>
      <c r="C75" s="552" t="s">
        <v>929</v>
      </c>
      <c r="D75" s="100">
        <f>400*4</f>
        <v>1600</v>
      </c>
      <c r="E75" s="22">
        <v>2</v>
      </c>
      <c r="F75" s="23">
        <f t="shared" si="2"/>
        <v>3200</v>
      </c>
      <c r="G75" s="24">
        <v>253</v>
      </c>
    </row>
    <row r="76" spans="1:7">
      <c r="A76" s="648"/>
      <c r="B76" s="636"/>
      <c r="C76" s="552" t="s">
        <v>930</v>
      </c>
      <c r="D76" s="100">
        <f>400*2</f>
        <v>800</v>
      </c>
      <c r="E76" s="22">
        <v>3</v>
      </c>
      <c r="F76" s="23">
        <f t="shared" si="2"/>
        <v>2400</v>
      </c>
      <c r="G76" s="24">
        <v>253</v>
      </c>
    </row>
    <row r="77" spans="1:7">
      <c r="A77" s="648"/>
      <c r="B77" s="636"/>
      <c r="C77" s="552" t="s">
        <v>930</v>
      </c>
      <c r="D77" s="100">
        <f>400*2</f>
        <v>800</v>
      </c>
      <c r="E77" s="22">
        <v>3</v>
      </c>
      <c r="F77" s="23">
        <f t="shared" si="2"/>
        <v>2400</v>
      </c>
      <c r="G77" s="24">
        <v>253</v>
      </c>
    </row>
    <row r="78" spans="1:7">
      <c r="A78" s="648"/>
      <c r="B78" s="636"/>
      <c r="C78" s="552" t="s">
        <v>931</v>
      </c>
      <c r="D78" s="100">
        <f>470*4</f>
        <v>1880</v>
      </c>
      <c r="E78" s="22">
        <v>2</v>
      </c>
      <c r="F78" s="23">
        <f t="shared" si="2"/>
        <v>3760</v>
      </c>
      <c r="G78" s="24">
        <v>253</v>
      </c>
    </row>
    <row r="79" spans="1:7">
      <c r="A79" s="648"/>
      <c r="B79" s="636"/>
      <c r="C79" s="552" t="s">
        <v>932</v>
      </c>
      <c r="D79" s="100">
        <f>550*4</f>
        <v>2200</v>
      </c>
      <c r="E79" s="22">
        <v>2</v>
      </c>
      <c r="F79" s="23">
        <f t="shared" si="2"/>
        <v>4400</v>
      </c>
      <c r="G79" s="24">
        <v>253</v>
      </c>
    </row>
    <row r="80" spans="1:7">
      <c r="A80" s="648"/>
      <c r="B80" s="636"/>
      <c r="C80" s="552" t="s">
        <v>933</v>
      </c>
      <c r="D80" s="100">
        <v>580</v>
      </c>
      <c r="E80" s="22">
        <v>2</v>
      </c>
      <c r="F80" s="23">
        <f t="shared" si="2"/>
        <v>1160</v>
      </c>
      <c r="G80" s="24">
        <v>254</v>
      </c>
    </row>
    <row r="81" spans="1:7">
      <c r="A81" s="648"/>
      <c r="B81" s="636"/>
      <c r="C81" s="552" t="s">
        <v>851</v>
      </c>
      <c r="D81" s="100">
        <v>10</v>
      </c>
      <c r="E81" s="22">
        <v>12</v>
      </c>
      <c r="F81" s="23">
        <f t="shared" si="2"/>
        <v>120</v>
      </c>
      <c r="G81" s="24">
        <v>254</v>
      </c>
    </row>
    <row r="82" spans="1:7">
      <c r="A82" s="648"/>
      <c r="B82" s="636"/>
      <c r="C82" s="552" t="s">
        <v>934</v>
      </c>
      <c r="D82" s="100">
        <v>10</v>
      </c>
      <c r="E82" s="22">
        <v>15</v>
      </c>
      <c r="F82" s="23">
        <f t="shared" si="2"/>
        <v>150</v>
      </c>
      <c r="G82" s="24">
        <v>254</v>
      </c>
    </row>
    <row r="83" spans="1:7">
      <c r="A83" s="648"/>
      <c r="B83" s="636"/>
      <c r="C83" s="552" t="s">
        <v>935</v>
      </c>
      <c r="D83" s="100">
        <v>22</v>
      </c>
      <c r="E83" s="22">
        <v>6</v>
      </c>
      <c r="F83" s="23">
        <f t="shared" si="2"/>
        <v>132</v>
      </c>
      <c r="G83" s="24">
        <v>261</v>
      </c>
    </row>
    <row r="84" spans="1:7">
      <c r="A84" s="648"/>
      <c r="B84" s="636"/>
      <c r="C84" s="552" t="s">
        <v>818</v>
      </c>
      <c r="D84" s="100">
        <v>36</v>
      </c>
      <c r="E84" s="22">
        <v>835</v>
      </c>
      <c r="F84" s="23">
        <f t="shared" si="2"/>
        <v>30060</v>
      </c>
      <c r="G84" s="24">
        <v>262</v>
      </c>
    </row>
    <row r="85" spans="1:7">
      <c r="A85" s="648"/>
      <c r="B85" s="636"/>
      <c r="C85" s="552" t="s">
        <v>623</v>
      </c>
      <c r="D85" s="100">
        <v>304</v>
      </c>
      <c r="E85" s="22">
        <v>8</v>
      </c>
      <c r="F85" s="23">
        <f t="shared" si="2"/>
        <v>2432</v>
      </c>
      <c r="G85" s="24">
        <v>267</v>
      </c>
    </row>
    <row r="86" spans="1:7">
      <c r="A86" s="648"/>
      <c r="B86" s="636"/>
      <c r="C86" s="552" t="s">
        <v>859</v>
      </c>
      <c r="D86" s="100">
        <v>1400</v>
      </c>
      <c r="E86" s="22">
        <v>6</v>
      </c>
      <c r="F86" s="23">
        <f t="shared" si="2"/>
        <v>8400</v>
      </c>
      <c r="G86" s="24">
        <v>267</v>
      </c>
    </row>
    <row r="87" spans="1:7">
      <c r="A87" s="648"/>
      <c r="B87" s="636"/>
      <c r="C87" s="552" t="s">
        <v>859</v>
      </c>
      <c r="D87" s="100">
        <v>400</v>
      </c>
      <c r="E87" s="22">
        <v>8</v>
      </c>
      <c r="F87" s="23">
        <f t="shared" si="2"/>
        <v>3200</v>
      </c>
      <c r="G87" s="24">
        <v>267</v>
      </c>
    </row>
    <row r="88" spans="1:7">
      <c r="A88" s="648"/>
      <c r="B88" s="636"/>
      <c r="C88" s="552" t="s">
        <v>859</v>
      </c>
      <c r="D88" s="100">
        <v>1115</v>
      </c>
      <c r="E88" s="22">
        <v>8</v>
      </c>
      <c r="F88" s="23">
        <f t="shared" si="2"/>
        <v>8920</v>
      </c>
      <c r="G88" s="24">
        <v>267</v>
      </c>
    </row>
    <row r="89" spans="1:7">
      <c r="A89" s="648"/>
      <c r="B89" s="636"/>
      <c r="C89" s="552" t="s">
        <v>623</v>
      </c>
      <c r="D89" s="100">
        <v>19</v>
      </c>
      <c r="E89" s="22">
        <v>2</v>
      </c>
      <c r="F89" s="23">
        <f t="shared" si="2"/>
        <v>38</v>
      </c>
      <c r="G89" s="24">
        <v>267</v>
      </c>
    </row>
    <row r="90" spans="1:7">
      <c r="A90" s="648"/>
      <c r="B90" s="636"/>
      <c r="C90" s="552" t="s">
        <v>859</v>
      </c>
      <c r="D90" s="100">
        <v>2000</v>
      </c>
      <c r="E90" s="22">
        <v>8</v>
      </c>
      <c r="F90" s="23">
        <f t="shared" si="2"/>
        <v>16000</v>
      </c>
      <c r="G90" s="24">
        <v>267</v>
      </c>
    </row>
    <row r="91" spans="1:7">
      <c r="A91" s="648"/>
      <c r="B91" s="636"/>
      <c r="C91" s="552" t="s">
        <v>859</v>
      </c>
      <c r="D91" s="100">
        <v>1180</v>
      </c>
      <c r="E91" s="22">
        <v>8</v>
      </c>
      <c r="F91" s="23">
        <f t="shared" si="2"/>
        <v>9440</v>
      </c>
      <c r="G91" s="24">
        <v>267</v>
      </c>
    </row>
    <row r="92" spans="1:7">
      <c r="A92" s="648"/>
      <c r="B92" s="636"/>
      <c r="C92" s="552" t="s">
        <v>859</v>
      </c>
      <c r="D92" s="100">
        <v>1886</v>
      </c>
      <c r="E92" s="22">
        <v>8</v>
      </c>
      <c r="F92" s="23">
        <f t="shared" si="2"/>
        <v>15088</v>
      </c>
      <c r="G92" s="24">
        <v>267</v>
      </c>
    </row>
    <row r="93" spans="1:7">
      <c r="A93" s="648"/>
      <c r="B93" s="636"/>
      <c r="C93" s="552" t="s">
        <v>859</v>
      </c>
      <c r="D93" s="100">
        <v>610</v>
      </c>
      <c r="E93" s="22">
        <v>8</v>
      </c>
      <c r="F93" s="23">
        <f t="shared" si="2"/>
        <v>4880</v>
      </c>
      <c r="G93" s="24">
        <v>267</v>
      </c>
    </row>
    <row r="94" spans="1:7">
      <c r="A94" s="648"/>
      <c r="B94" s="636"/>
      <c r="C94" s="552" t="s">
        <v>859</v>
      </c>
      <c r="D94" s="100">
        <v>120</v>
      </c>
      <c r="E94" s="22">
        <v>8</v>
      </c>
      <c r="F94" s="23">
        <f t="shared" ref="F94:F157" si="3">+D94*E94</f>
        <v>960</v>
      </c>
      <c r="G94" s="24">
        <v>267</v>
      </c>
    </row>
    <row r="95" spans="1:7">
      <c r="A95" s="648"/>
      <c r="B95" s="636"/>
      <c r="C95" s="552" t="s">
        <v>859</v>
      </c>
      <c r="D95" s="100">
        <v>145</v>
      </c>
      <c r="E95" s="22">
        <v>8</v>
      </c>
      <c r="F95" s="23">
        <f t="shared" si="3"/>
        <v>1160</v>
      </c>
      <c r="G95" s="24">
        <v>267</v>
      </c>
    </row>
    <row r="96" spans="1:7">
      <c r="A96" s="648"/>
      <c r="B96" s="636"/>
      <c r="C96" s="552" t="s">
        <v>859</v>
      </c>
      <c r="D96" s="100">
        <v>750</v>
      </c>
      <c r="E96" s="22">
        <v>20</v>
      </c>
      <c r="F96" s="23">
        <f t="shared" si="3"/>
        <v>15000</v>
      </c>
      <c r="G96" s="24">
        <v>267</v>
      </c>
    </row>
    <row r="97" spans="1:7">
      <c r="A97" s="648"/>
      <c r="B97" s="636"/>
      <c r="C97" s="552" t="s">
        <v>859</v>
      </c>
      <c r="D97" s="100">
        <v>650</v>
      </c>
      <c r="E97" s="22">
        <v>8</v>
      </c>
      <c r="F97" s="23">
        <f t="shared" si="3"/>
        <v>5200</v>
      </c>
      <c r="G97" s="24">
        <v>267</v>
      </c>
    </row>
    <row r="98" spans="1:7">
      <c r="A98" s="648"/>
      <c r="B98" s="636"/>
      <c r="C98" s="552" t="s">
        <v>936</v>
      </c>
      <c r="D98" s="100">
        <v>62.5</v>
      </c>
      <c r="E98" s="22">
        <v>10</v>
      </c>
      <c r="F98" s="23">
        <f t="shared" si="3"/>
        <v>625</v>
      </c>
      <c r="G98" s="24">
        <v>268</v>
      </c>
    </row>
    <row r="99" spans="1:7">
      <c r="A99" s="648"/>
      <c r="B99" s="636"/>
      <c r="C99" s="552" t="s">
        <v>936</v>
      </c>
      <c r="D99" s="100">
        <v>4.8</v>
      </c>
      <c r="E99" s="22">
        <v>12</v>
      </c>
      <c r="F99" s="23">
        <v>58</v>
      </c>
      <c r="G99" s="24">
        <v>268</v>
      </c>
    </row>
    <row r="100" spans="1:7">
      <c r="A100" s="648"/>
      <c r="B100" s="636"/>
      <c r="C100" s="552" t="s">
        <v>936</v>
      </c>
      <c r="D100" s="100">
        <v>57.5</v>
      </c>
      <c r="E100" s="22">
        <v>10</v>
      </c>
      <c r="F100" s="23">
        <f t="shared" si="3"/>
        <v>575</v>
      </c>
      <c r="G100" s="24">
        <v>268</v>
      </c>
    </row>
    <row r="101" spans="1:7">
      <c r="A101" s="648"/>
      <c r="B101" s="636"/>
      <c r="C101" s="552" t="s">
        <v>936</v>
      </c>
      <c r="D101" s="100">
        <v>57.5</v>
      </c>
      <c r="E101" s="22">
        <v>10</v>
      </c>
      <c r="F101" s="23">
        <f t="shared" si="3"/>
        <v>575</v>
      </c>
      <c r="G101" s="24">
        <v>268</v>
      </c>
    </row>
    <row r="102" spans="1:7">
      <c r="A102" s="648"/>
      <c r="B102" s="636"/>
      <c r="C102" s="552" t="s">
        <v>936</v>
      </c>
      <c r="D102" s="100">
        <v>112.5</v>
      </c>
      <c r="E102" s="22">
        <v>10</v>
      </c>
      <c r="F102" s="23">
        <f t="shared" si="3"/>
        <v>1125</v>
      </c>
      <c r="G102" s="24">
        <v>268</v>
      </c>
    </row>
    <row r="103" spans="1:7">
      <c r="A103" s="648"/>
      <c r="B103" s="636"/>
      <c r="C103" s="552" t="s">
        <v>937</v>
      </c>
      <c r="D103" s="100">
        <v>300</v>
      </c>
      <c r="E103" s="22">
        <v>10</v>
      </c>
      <c r="F103" s="23">
        <f t="shared" si="3"/>
        <v>3000</v>
      </c>
      <c r="G103" s="24">
        <v>268</v>
      </c>
    </row>
    <row r="104" spans="1:7">
      <c r="A104" s="648"/>
      <c r="B104" s="636"/>
      <c r="C104" s="552" t="s">
        <v>938</v>
      </c>
      <c r="D104" s="100">
        <v>1.8</v>
      </c>
      <c r="E104" s="22">
        <v>1000</v>
      </c>
      <c r="F104" s="23">
        <f t="shared" si="3"/>
        <v>1800</v>
      </c>
      <c r="G104" s="24">
        <v>268</v>
      </c>
    </row>
    <row r="105" spans="1:7">
      <c r="A105" s="648"/>
      <c r="B105" s="636"/>
      <c r="C105" s="552" t="s">
        <v>939</v>
      </c>
      <c r="D105" s="100">
        <v>1.4</v>
      </c>
      <c r="E105" s="22">
        <v>1000</v>
      </c>
      <c r="F105" s="23">
        <f t="shared" si="3"/>
        <v>1400</v>
      </c>
      <c r="G105" s="24">
        <v>268</v>
      </c>
    </row>
    <row r="106" spans="1:7">
      <c r="A106" s="648"/>
      <c r="B106" s="636"/>
      <c r="C106" s="552" t="s">
        <v>940</v>
      </c>
      <c r="D106" s="100">
        <v>85</v>
      </c>
      <c r="E106" s="22">
        <v>168</v>
      </c>
      <c r="F106" s="23">
        <f t="shared" si="3"/>
        <v>14280</v>
      </c>
      <c r="G106" s="24">
        <v>268</v>
      </c>
    </row>
    <row r="107" spans="1:7">
      <c r="A107" s="648"/>
      <c r="B107" s="636"/>
      <c r="C107" s="552" t="s">
        <v>936</v>
      </c>
      <c r="D107" s="100">
        <v>56.25</v>
      </c>
      <c r="E107" s="22">
        <v>10</v>
      </c>
      <c r="F107" s="23">
        <v>563</v>
      </c>
      <c r="G107" s="24">
        <v>268</v>
      </c>
    </row>
    <row r="108" spans="1:7">
      <c r="A108" s="648"/>
      <c r="B108" s="636"/>
      <c r="C108" s="552" t="s">
        <v>564</v>
      </c>
      <c r="D108" s="100">
        <v>18.5</v>
      </c>
      <c r="E108" s="22">
        <v>40</v>
      </c>
      <c r="F108" s="23">
        <f t="shared" si="3"/>
        <v>740</v>
      </c>
      <c r="G108" s="24">
        <v>283</v>
      </c>
    </row>
    <row r="109" spans="1:7">
      <c r="A109" s="648"/>
      <c r="B109" s="636"/>
      <c r="C109" s="552" t="s">
        <v>941</v>
      </c>
      <c r="D109" s="100">
        <v>2.25</v>
      </c>
      <c r="E109" s="22">
        <v>36</v>
      </c>
      <c r="F109" s="23">
        <f t="shared" si="3"/>
        <v>81</v>
      </c>
      <c r="G109" s="24">
        <v>291</v>
      </c>
    </row>
    <row r="110" spans="1:7">
      <c r="A110" s="648"/>
      <c r="B110" s="636"/>
      <c r="C110" s="552" t="s">
        <v>942</v>
      </c>
      <c r="D110" s="100">
        <v>1.5</v>
      </c>
      <c r="E110" s="22">
        <v>5</v>
      </c>
      <c r="F110" s="23">
        <v>8</v>
      </c>
      <c r="G110" s="24">
        <v>291</v>
      </c>
    </row>
    <row r="111" spans="1:7">
      <c r="A111" s="648"/>
      <c r="B111" s="636"/>
      <c r="C111" s="552" t="s">
        <v>943</v>
      </c>
      <c r="D111" s="100">
        <v>5.75</v>
      </c>
      <c r="E111" s="22">
        <v>50</v>
      </c>
      <c r="F111" s="23">
        <v>288</v>
      </c>
      <c r="G111" s="24">
        <v>291</v>
      </c>
    </row>
    <row r="112" spans="1:7">
      <c r="A112" s="648"/>
      <c r="B112" s="636"/>
      <c r="C112" s="552" t="s">
        <v>337</v>
      </c>
      <c r="D112" s="100">
        <v>3.5</v>
      </c>
      <c r="E112" s="22">
        <v>8</v>
      </c>
      <c r="F112" s="23">
        <f t="shared" si="3"/>
        <v>28</v>
      </c>
      <c r="G112" s="24">
        <v>291</v>
      </c>
    </row>
    <row r="113" spans="1:7">
      <c r="A113" s="648"/>
      <c r="B113" s="636"/>
      <c r="C113" s="552" t="s">
        <v>826</v>
      </c>
      <c r="D113" s="100">
        <v>1.5</v>
      </c>
      <c r="E113" s="22">
        <v>200</v>
      </c>
      <c r="F113" s="23">
        <f t="shared" si="3"/>
        <v>300</v>
      </c>
      <c r="G113" s="24">
        <v>291</v>
      </c>
    </row>
    <row r="114" spans="1:7">
      <c r="A114" s="648"/>
      <c r="B114" s="636"/>
      <c r="C114" s="552" t="s">
        <v>603</v>
      </c>
      <c r="D114" s="100">
        <v>3.5</v>
      </c>
      <c r="E114" s="22">
        <v>48</v>
      </c>
      <c r="F114" s="23">
        <f t="shared" si="3"/>
        <v>168</v>
      </c>
      <c r="G114" s="24">
        <v>291</v>
      </c>
    </row>
    <row r="115" spans="1:7">
      <c r="A115" s="648"/>
      <c r="B115" s="636"/>
      <c r="C115" s="552" t="s">
        <v>866</v>
      </c>
      <c r="D115" s="100">
        <v>5.85</v>
      </c>
      <c r="E115" s="22">
        <v>20</v>
      </c>
      <c r="F115" s="23">
        <f t="shared" si="3"/>
        <v>117</v>
      </c>
      <c r="G115" s="24">
        <v>291</v>
      </c>
    </row>
    <row r="116" spans="1:7">
      <c r="A116" s="648"/>
      <c r="B116" s="636"/>
      <c r="C116" s="552" t="s">
        <v>944</v>
      </c>
      <c r="D116" s="100">
        <v>5</v>
      </c>
      <c r="E116" s="22">
        <v>48</v>
      </c>
      <c r="F116" s="23">
        <f t="shared" si="3"/>
        <v>240</v>
      </c>
      <c r="G116" s="24">
        <v>291</v>
      </c>
    </row>
    <row r="117" spans="1:7">
      <c r="A117" s="648"/>
      <c r="B117" s="636"/>
      <c r="C117" s="552" t="s">
        <v>561</v>
      </c>
      <c r="D117" s="100">
        <v>7.8</v>
      </c>
      <c r="E117" s="22">
        <v>24</v>
      </c>
      <c r="F117" s="23">
        <v>188</v>
      </c>
      <c r="G117" s="24">
        <v>291</v>
      </c>
    </row>
    <row r="118" spans="1:7">
      <c r="A118" s="648"/>
      <c r="B118" s="636"/>
      <c r="C118" s="552" t="s">
        <v>945</v>
      </c>
      <c r="D118" s="100">
        <v>2.95</v>
      </c>
      <c r="E118" s="22">
        <v>8</v>
      </c>
      <c r="F118" s="23">
        <v>24</v>
      </c>
      <c r="G118" s="24">
        <v>291</v>
      </c>
    </row>
    <row r="119" spans="1:7">
      <c r="A119" s="648"/>
      <c r="B119" s="636"/>
      <c r="C119" s="552" t="s">
        <v>356</v>
      </c>
      <c r="D119" s="100">
        <v>890</v>
      </c>
      <c r="E119" s="22">
        <v>1</v>
      </c>
      <c r="F119" s="23">
        <f t="shared" si="3"/>
        <v>890</v>
      </c>
      <c r="G119" s="24">
        <v>291</v>
      </c>
    </row>
    <row r="120" spans="1:7">
      <c r="A120" s="648"/>
      <c r="B120" s="636"/>
      <c r="C120" s="552" t="s">
        <v>946</v>
      </c>
      <c r="D120" s="100">
        <v>15</v>
      </c>
      <c r="E120" s="22">
        <v>30</v>
      </c>
      <c r="F120" s="23">
        <f t="shared" si="3"/>
        <v>450</v>
      </c>
      <c r="G120" s="24">
        <v>291</v>
      </c>
    </row>
    <row r="121" spans="1:7">
      <c r="A121" s="648"/>
      <c r="B121" s="636"/>
      <c r="C121" s="552" t="s">
        <v>563</v>
      </c>
      <c r="D121" s="100">
        <v>9.5</v>
      </c>
      <c r="E121" s="22">
        <v>50</v>
      </c>
      <c r="F121" s="23">
        <f t="shared" si="3"/>
        <v>475</v>
      </c>
      <c r="G121" s="24">
        <v>291</v>
      </c>
    </row>
    <row r="122" spans="1:7">
      <c r="A122" s="648"/>
      <c r="B122" s="636"/>
      <c r="C122" s="552" t="s">
        <v>828</v>
      </c>
      <c r="D122" s="100">
        <v>9.25</v>
      </c>
      <c r="E122" s="22">
        <v>12</v>
      </c>
      <c r="F122" s="23">
        <f t="shared" si="3"/>
        <v>111</v>
      </c>
      <c r="G122" s="24">
        <v>291</v>
      </c>
    </row>
    <row r="123" spans="1:7">
      <c r="A123" s="648"/>
      <c r="B123" s="636"/>
      <c r="C123" s="552" t="s">
        <v>868</v>
      </c>
      <c r="D123" s="100">
        <v>13</v>
      </c>
      <c r="E123" s="22">
        <v>8</v>
      </c>
      <c r="F123" s="23">
        <f t="shared" si="3"/>
        <v>104</v>
      </c>
      <c r="G123" s="24">
        <v>291</v>
      </c>
    </row>
    <row r="124" spans="1:7">
      <c r="A124" s="648"/>
      <c r="B124" s="636"/>
      <c r="C124" s="552" t="s">
        <v>567</v>
      </c>
      <c r="D124" s="100">
        <v>45</v>
      </c>
      <c r="E124" s="22">
        <v>4</v>
      </c>
      <c r="F124" s="23">
        <f t="shared" si="3"/>
        <v>180</v>
      </c>
      <c r="G124" s="24">
        <v>291</v>
      </c>
    </row>
    <row r="125" spans="1:7">
      <c r="A125" s="648"/>
      <c r="B125" s="636"/>
      <c r="C125" s="552" t="s">
        <v>947</v>
      </c>
      <c r="D125" s="100">
        <v>2</v>
      </c>
      <c r="E125" s="22">
        <v>46</v>
      </c>
      <c r="F125" s="23">
        <f t="shared" si="3"/>
        <v>92</v>
      </c>
      <c r="G125" s="24">
        <v>291</v>
      </c>
    </row>
    <row r="126" spans="1:7">
      <c r="A126" s="648"/>
      <c r="B126" s="636"/>
      <c r="C126" s="552" t="s">
        <v>948</v>
      </c>
      <c r="D126" s="100">
        <v>3</v>
      </c>
      <c r="E126" s="22">
        <v>50</v>
      </c>
      <c r="F126" s="23">
        <f t="shared" si="3"/>
        <v>150</v>
      </c>
      <c r="G126" s="24">
        <v>291</v>
      </c>
    </row>
    <row r="127" spans="1:7">
      <c r="A127" s="648"/>
      <c r="B127" s="636"/>
      <c r="C127" s="552" t="s">
        <v>949</v>
      </c>
      <c r="D127" s="100">
        <v>10</v>
      </c>
      <c r="E127" s="22">
        <v>122</v>
      </c>
      <c r="F127" s="23">
        <f t="shared" si="3"/>
        <v>1220</v>
      </c>
      <c r="G127" s="24">
        <v>291</v>
      </c>
    </row>
    <row r="128" spans="1:7">
      <c r="A128" s="648"/>
      <c r="B128" s="636"/>
      <c r="C128" s="552" t="s">
        <v>564</v>
      </c>
      <c r="D128" s="100">
        <v>5.5</v>
      </c>
      <c r="E128" s="22">
        <v>100</v>
      </c>
      <c r="F128" s="23">
        <f t="shared" si="3"/>
        <v>550</v>
      </c>
      <c r="G128" s="24">
        <v>291</v>
      </c>
    </row>
    <row r="129" spans="1:7">
      <c r="A129" s="648"/>
      <c r="B129" s="636"/>
      <c r="C129" s="552" t="s">
        <v>950</v>
      </c>
      <c r="D129" s="100">
        <v>11</v>
      </c>
      <c r="E129" s="22">
        <v>60</v>
      </c>
      <c r="F129" s="23">
        <f t="shared" si="3"/>
        <v>660</v>
      </c>
      <c r="G129" s="24">
        <v>291</v>
      </c>
    </row>
    <row r="130" spans="1:7">
      <c r="A130" s="648"/>
      <c r="B130" s="636"/>
      <c r="C130" s="552" t="s">
        <v>951</v>
      </c>
      <c r="D130" s="100">
        <v>180</v>
      </c>
      <c r="E130" s="22">
        <v>8</v>
      </c>
      <c r="F130" s="23">
        <f t="shared" si="3"/>
        <v>1440</v>
      </c>
      <c r="G130" s="24">
        <v>291</v>
      </c>
    </row>
    <row r="131" spans="1:7">
      <c r="A131" s="648"/>
      <c r="B131" s="636"/>
      <c r="C131" s="552" t="s">
        <v>952</v>
      </c>
      <c r="D131" s="100">
        <v>8.25</v>
      </c>
      <c r="E131" s="22">
        <v>50</v>
      </c>
      <c r="F131" s="23">
        <v>413</v>
      </c>
      <c r="G131" s="24">
        <v>291</v>
      </c>
    </row>
    <row r="132" spans="1:7">
      <c r="A132" s="648"/>
      <c r="B132" s="636"/>
      <c r="C132" s="552" t="s">
        <v>561</v>
      </c>
      <c r="D132" s="100">
        <v>45</v>
      </c>
      <c r="E132" s="22">
        <v>4</v>
      </c>
      <c r="F132" s="23">
        <f t="shared" si="3"/>
        <v>180</v>
      </c>
      <c r="G132" s="24">
        <v>291</v>
      </c>
    </row>
    <row r="133" spans="1:7">
      <c r="A133" s="648"/>
      <c r="B133" s="636"/>
      <c r="C133" s="552" t="s">
        <v>604</v>
      </c>
      <c r="D133" s="100">
        <v>250</v>
      </c>
      <c r="E133" s="22">
        <v>10</v>
      </c>
      <c r="F133" s="23">
        <f t="shared" si="3"/>
        <v>2500</v>
      </c>
      <c r="G133" s="24">
        <v>291</v>
      </c>
    </row>
    <row r="134" spans="1:7">
      <c r="A134" s="648"/>
      <c r="B134" s="636"/>
      <c r="C134" s="552" t="s">
        <v>595</v>
      </c>
      <c r="D134" s="100">
        <v>104.5</v>
      </c>
      <c r="E134" s="22">
        <v>4</v>
      </c>
      <c r="F134" s="23">
        <f t="shared" si="3"/>
        <v>418</v>
      </c>
      <c r="G134" s="24">
        <v>291</v>
      </c>
    </row>
    <row r="135" spans="1:7">
      <c r="A135" s="648"/>
      <c r="B135" s="636"/>
      <c r="C135" s="552" t="s">
        <v>953</v>
      </c>
      <c r="D135" s="100">
        <v>14.45</v>
      </c>
      <c r="E135" s="22">
        <v>4</v>
      </c>
      <c r="F135" s="23">
        <v>58</v>
      </c>
      <c r="G135" s="24">
        <v>291</v>
      </c>
    </row>
    <row r="136" spans="1:7">
      <c r="A136" s="648"/>
      <c r="B136" s="636"/>
      <c r="C136" s="552" t="s">
        <v>953</v>
      </c>
      <c r="D136" s="100">
        <v>11.35</v>
      </c>
      <c r="E136" s="22">
        <v>4</v>
      </c>
      <c r="F136" s="23">
        <v>46</v>
      </c>
      <c r="G136" s="24">
        <v>291</v>
      </c>
    </row>
    <row r="137" spans="1:7">
      <c r="A137" s="648"/>
      <c r="B137" s="636"/>
      <c r="C137" s="552" t="s">
        <v>562</v>
      </c>
      <c r="D137" s="100">
        <v>65</v>
      </c>
      <c r="E137" s="22">
        <v>4</v>
      </c>
      <c r="F137" s="23">
        <f t="shared" si="3"/>
        <v>260</v>
      </c>
      <c r="G137" s="24">
        <v>291</v>
      </c>
    </row>
    <row r="138" spans="1:7">
      <c r="A138" s="648"/>
      <c r="B138" s="636"/>
      <c r="C138" s="552" t="s">
        <v>954</v>
      </c>
      <c r="D138" s="100">
        <v>1.3</v>
      </c>
      <c r="E138" s="22">
        <v>50</v>
      </c>
      <c r="F138" s="23">
        <f t="shared" si="3"/>
        <v>65</v>
      </c>
      <c r="G138" s="24">
        <v>291</v>
      </c>
    </row>
    <row r="139" spans="1:7">
      <c r="A139" s="648"/>
      <c r="B139" s="636"/>
      <c r="C139" s="552" t="s">
        <v>955</v>
      </c>
      <c r="D139" s="100">
        <v>175</v>
      </c>
      <c r="E139" s="22">
        <v>6</v>
      </c>
      <c r="F139" s="23">
        <f t="shared" si="3"/>
        <v>1050</v>
      </c>
      <c r="G139" s="24">
        <v>291</v>
      </c>
    </row>
    <row r="140" spans="1:7">
      <c r="A140" s="648"/>
      <c r="B140" s="636"/>
      <c r="C140" s="552" t="s">
        <v>71</v>
      </c>
      <c r="D140" s="100">
        <v>1.25</v>
      </c>
      <c r="E140" s="22">
        <v>12</v>
      </c>
      <c r="F140" s="23">
        <f t="shared" si="3"/>
        <v>15</v>
      </c>
      <c r="G140" s="24">
        <v>291</v>
      </c>
    </row>
    <row r="141" spans="1:7">
      <c r="A141" s="648"/>
      <c r="B141" s="636"/>
      <c r="C141" s="552" t="s">
        <v>956</v>
      </c>
      <c r="D141" s="100">
        <v>190</v>
      </c>
      <c r="E141" s="22">
        <v>6</v>
      </c>
      <c r="F141" s="23">
        <f t="shared" si="3"/>
        <v>1140</v>
      </c>
      <c r="G141" s="24">
        <v>291</v>
      </c>
    </row>
    <row r="142" spans="1:7">
      <c r="A142" s="648"/>
      <c r="B142" s="636"/>
      <c r="C142" s="552" t="s">
        <v>868</v>
      </c>
      <c r="D142" s="100">
        <v>4.5</v>
      </c>
      <c r="E142" s="22">
        <v>8</v>
      </c>
      <c r="F142" s="23">
        <f t="shared" si="3"/>
        <v>36</v>
      </c>
      <c r="G142" s="24">
        <v>291</v>
      </c>
    </row>
    <row r="143" spans="1:7">
      <c r="A143" s="648"/>
      <c r="B143" s="636"/>
      <c r="C143" s="552" t="s">
        <v>595</v>
      </c>
      <c r="D143" s="100">
        <v>5.0999999999999996</v>
      </c>
      <c r="E143" s="22">
        <v>49</v>
      </c>
      <c r="F143" s="23">
        <v>250</v>
      </c>
      <c r="G143" s="24">
        <v>291</v>
      </c>
    </row>
    <row r="144" spans="1:7">
      <c r="A144" s="648"/>
      <c r="B144" s="636"/>
      <c r="C144" s="552" t="s">
        <v>573</v>
      </c>
      <c r="D144" s="100">
        <v>1.25</v>
      </c>
      <c r="E144" s="22">
        <v>20</v>
      </c>
      <c r="F144" s="23">
        <f t="shared" si="3"/>
        <v>25</v>
      </c>
      <c r="G144" s="24">
        <v>291</v>
      </c>
    </row>
    <row r="145" spans="1:7">
      <c r="A145" s="648"/>
      <c r="B145" s="636"/>
      <c r="C145" s="552" t="s">
        <v>957</v>
      </c>
      <c r="D145" s="100">
        <v>15.95</v>
      </c>
      <c r="E145" s="22">
        <v>4</v>
      </c>
      <c r="F145" s="23">
        <v>64</v>
      </c>
      <c r="G145" s="24">
        <v>291</v>
      </c>
    </row>
    <row r="146" spans="1:7">
      <c r="A146" s="648"/>
      <c r="B146" s="636"/>
      <c r="C146" s="552" t="s">
        <v>957</v>
      </c>
      <c r="D146" s="100">
        <v>4</v>
      </c>
      <c r="E146" s="22">
        <v>4</v>
      </c>
      <c r="F146" s="23">
        <f t="shared" si="3"/>
        <v>16</v>
      </c>
      <c r="G146" s="24">
        <v>291</v>
      </c>
    </row>
    <row r="147" spans="1:7">
      <c r="A147" s="648"/>
      <c r="B147" s="636"/>
      <c r="C147" s="552" t="s">
        <v>88</v>
      </c>
      <c r="D147" s="100">
        <v>25</v>
      </c>
      <c r="E147" s="22">
        <v>12</v>
      </c>
      <c r="F147" s="23">
        <f t="shared" si="3"/>
        <v>300</v>
      </c>
      <c r="G147" s="24">
        <v>292</v>
      </c>
    </row>
    <row r="148" spans="1:7">
      <c r="A148" s="648"/>
      <c r="B148" s="636"/>
      <c r="C148" s="552" t="s">
        <v>830</v>
      </c>
      <c r="D148" s="100">
        <v>7</v>
      </c>
      <c r="E148" s="22">
        <v>15</v>
      </c>
      <c r="F148" s="23">
        <f t="shared" si="3"/>
        <v>105</v>
      </c>
      <c r="G148" s="24">
        <v>292</v>
      </c>
    </row>
    <row r="149" spans="1:7">
      <c r="A149" s="648"/>
      <c r="B149" s="636"/>
      <c r="C149" s="552" t="s">
        <v>869</v>
      </c>
      <c r="D149" s="100">
        <v>35</v>
      </c>
      <c r="E149" s="22">
        <v>12</v>
      </c>
      <c r="F149" s="23">
        <f t="shared" si="3"/>
        <v>420</v>
      </c>
      <c r="G149" s="24">
        <v>292</v>
      </c>
    </row>
    <row r="150" spans="1:7">
      <c r="A150" s="648"/>
      <c r="B150" s="636"/>
      <c r="C150" s="552" t="s">
        <v>88</v>
      </c>
      <c r="D150" s="100">
        <v>35</v>
      </c>
      <c r="E150" s="22">
        <v>12</v>
      </c>
      <c r="F150" s="23">
        <f t="shared" si="3"/>
        <v>420</v>
      </c>
      <c r="G150" s="24">
        <v>292</v>
      </c>
    </row>
    <row r="151" spans="1:7">
      <c r="A151" s="648"/>
      <c r="B151" s="636"/>
      <c r="C151" s="552" t="s">
        <v>958</v>
      </c>
      <c r="D151" s="100">
        <v>14.5</v>
      </c>
      <c r="E151" s="22">
        <v>25</v>
      </c>
      <c r="F151" s="23">
        <v>363</v>
      </c>
      <c r="G151" s="24">
        <v>292</v>
      </c>
    </row>
    <row r="152" spans="1:7">
      <c r="A152" s="648"/>
      <c r="B152" s="636"/>
      <c r="C152" s="552" t="s">
        <v>959</v>
      </c>
      <c r="D152" s="100">
        <v>15</v>
      </c>
      <c r="E152" s="22">
        <v>25</v>
      </c>
      <c r="F152" s="23">
        <f t="shared" si="3"/>
        <v>375</v>
      </c>
      <c r="G152" s="24">
        <v>292</v>
      </c>
    </row>
    <row r="153" spans="1:7">
      <c r="A153" s="648"/>
      <c r="B153" s="636"/>
      <c r="C153" s="552" t="s">
        <v>960</v>
      </c>
      <c r="D153" s="100">
        <v>6.5</v>
      </c>
      <c r="E153" s="22">
        <v>17</v>
      </c>
      <c r="F153" s="23">
        <v>111</v>
      </c>
      <c r="G153" s="24">
        <v>292</v>
      </c>
    </row>
    <row r="154" spans="1:7">
      <c r="A154" s="648"/>
      <c r="B154" s="636"/>
      <c r="C154" s="552" t="s">
        <v>961</v>
      </c>
      <c r="D154" s="100">
        <v>35</v>
      </c>
      <c r="E154" s="22">
        <v>23</v>
      </c>
      <c r="F154" s="23">
        <f t="shared" si="3"/>
        <v>805</v>
      </c>
      <c r="G154" s="24">
        <v>292</v>
      </c>
    </row>
    <row r="155" spans="1:7">
      <c r="A155" s="648"/>
      <c r="B155" s="636"/>
      <c r="C155" s="552" t="s">
        <v>962</v>
      </c>
      <c r="D155" s="100">
        <v>25</v>
      </c>
      <c r="E155" s="22">
        <v>14</v>
      </c>
      <c r="F155" s="23">
        <f t="shared" si="3"/>
        <v>350</v>
      </c>
      <c r="G155" s="24">
        <v>292</v>
      </c>
    </row>
    <row r="156" spans="1:7">
      <c r="A156" s="648"/>
      <c r="B156" s="636"/>
      <c r="C156" s="552" t="s">
        <v>963</v>
      </c>
      <c r="D156" s="100">
        <v>25</v>
      </c>
      <c r="E156" s="22">
        <v>14</v>
      </c>
      <c r="F156" s="23">
        <f t="shared" si="3"/>
        <v>350</v>
      </c>
      <c r="G156" s="24">
        <v>292</v>
      </c>
    </row>
    <row r="157" spans="1:7">
      <c r="A157" s="648"/>
      <c r="B157" s="636"/>
      <c r="C157" s="552" t="s">
        <v>964</v>
      </c>
      <c r="D157" s="100">
        <v>54</v>
      </c>
      <c r="E157" s="22">
        <v>12</v>
      </c>
      <c r="F157" s="23">
        <f t="shared" si="3"/>
        <v>648</v>
      </c>
      <c r="G157" s="24">
        <v>292</v>
      </c>
    </row>
    <row r="158" spans="1:7">
      <c r="A158" s="648"/>
      <c r="B158" s="636"/>
      <c r="C158" s="552" t="s">
        <v>965</v>
      </c>
      <c r="D158" s="100">
        <v>35</v>
      </c>
      <c r="E158" s="22">
        <v>8</v>
      </c>
      <c r="F158" s="23">
        <f t="shared" ref="F158:F166" si="4">+D158*E158</f>
        <v>280</v>
      </c>
      <c r="G158" s="24">
        <v>292</v>
      </c>
    </row>
    <row r="159" spans="1:7">
      <c r="A159" s="648"/>
      <c r="B159" s="636"/>
      <c r="C159" s="552" t="s">
        <v>966</v>
      </c>
      <c r="D159" s="100">
        <v>8.25</v>
      </c>
      <c r="E159" s="22">
        <v>40</v>
      </c>
      <c r="F159" s="23">
        <f t="shared" si="4"/>
        <v>330</v>
      </c>
      <c r="G159" s="24">
        <v>297</v>
      </c>
    </row>
    <row r="160" spans="1:7">
      <c r="A160" s="648"/>
      <c r="B160" s="636"/>
      <c r="C160" s="552" t="s">
        <v>967</v>
      </c>
      <c r="D160" s="100">
        <v>16</v>
      </c>
      <c r="E160" s="22">
        <v>40</v>
      </c>
      <c r="F160" s="23">
        <f t="shared" si="4"/>
        <v>640</v>
      </c>
      <c r="G160" s="24">
        <v>297</v>
      </c>
    </row>
    <row r="161" spans="1:7">
      <c r="A161" s="648"/>
      <c r="B161" s="636"/>
      <c r="C161" s="552" t="s">
        <v>968</v>
      </c>
      <c r="D161" s="100">
        <v>20</v>
      </c>
      <c r="E161" s="22">
        <v>8</v>
      </c>
      <c r="F161" s="23">
        <f t="shared" si="4"/>
        <v>160</v>
      </c>
      <c r="G161" s="24">
        <v>297</v>
      </c>
    </row>
    <row r="162" spans="1:7">
      <c r="A162" s="648"/>
      <c r="B162" s="636"/>
      <c r="C162" s="552" t="s">
        <v>969</v>
      </c>
      <c r="D162" s="100">
        <v>38</v>
      </c>
      <c r="E162" s="22">
        <v>16</v>
      </c>
      <c r="F162" s="23">
        <f t="shared" si="4"/>
        <v>608</v>
      </c>
      <c r="G162" s="24">
        <v>297</v>
      </c>
    </row>
    <row r="163" spans="1:7">
      <c r="A163" s="648"/>
      <c r="B163" s="636"/>
      <c r="C163" s="552" t="s">
        <v>970</v>
      </c>
      <c r="D163" s="100">
        <v>210</v>
      </c>
      <c r="E163" s="22">
        <v>9</v>
      </c>
      <c r="F163" s="23">
        <f t="shared" si="4"/>
        <v>1890</v>
      </c>
      <c r="G163" s="24">
        <v>297</v>
      </c>
    </row>
    <row r="164" spans="1:7">
      <c r="A164" s="648"/>
      <c r="B164" s="636"/>
      <c r="C164" s="552" t="s">
        <v>971</v>
      </c>
      <c r="D164" s="100">
        <v>20</v>
      </c>
      <c r="E164" s="22">
        <v>10</v>
      </c>
      <c r="F164" s="23">
        <f t="shared" si="4"/>
        <v>200</v>
      </c>
      <c r="G164" s="24">
        <v>299</v>
      </c>
    </row>
    <row r="165" spans="1:7">
      <c r="A165" s="648"/>
      <c r="B165" s="636"/>
      <c r="C165" s="552" t="s">
        <v>595</v>
      </c>
      <c r="D165" s="100">
        <v>10</v>
      </c>
      <c r="E165" s="22">
        <v>20</v>
      </c>
      <c r="F165" s="23">
        <f t="shared" si="4"/>
        <v>200</v>
      </c>
      <c r="G165" s="24">
        <v>299</v>
      </c>
    </row>
    <row r="166" spans="1:7">
      <c r="A166" s="648"/>
      <c r="B166" s="636"/>
      <c r="C166" s="552" t="s">
        <v>28</v>
      </c>
      <c r="D166" s="101">
        <v>6700</v>
      </c>
      <c r="E166" s="25">
        <v>300</v>
      </c>
      <c r="F166" s="23">
        <f t="shared" si="4"/>
        <v>2010000</v>
      </c>
      <c r="G166" s="26">
        <v>328</v>
      </c>
    </row>
    <row r="167" spans="1:7" ht="56.25" customHeight="1">
      <c r="A167" s="648"/>
      <c r="B167" s="650" t="s">
        <v>506</v>
      </c>
      <c r="C167" s="27" t="s">
        <v>507</v>
      </c>
      <c r="D167" s="28"/>
      <c r="E167" s="28"/>
      <c r="F167" s="28"/>
      <c r="G167" s="543"/>
    </row>
    <row r="168" spans="1:7" ht="42" customHeight="1">
      <c r="A168" s="648"/>
      <c r="B168" s="650"/>
      <c r="C168" s="29" t="s">
        <v>508</v>
      </c>
      <c r="D168" s="30">
        <v>750000</v>
      </c>
      <c r="E168" s="31">
        <v>1</v>
      </c>
      <c r="F168" s="32">
        <f>D168*E168</f>
        <v>750000</v>
      </c>
      <c r="G168" s="544">
        <v>437</v>
      </c>
    </row>
    <row r="169" spans="1:7" ht="27" customHeight="1">
      <c r="A169" s="648"/>
      <c r="B169" s="650"/>
      <c r="C169" s="29" t="s">
        <v>509</v>
      </c>
      <c r="D169" s="30">
        <v>302044</v>
      </c>
      <c r="E169" s="31">
        <v>12</v>
      </c>
      <c r="F169" s="32">
        <f>D169*E169</f>
        <v>3624528</v>
      </c>
      <c r="G169" s="544">
        <v>437</v>
      </c>
    </row>
    <row r="170" spans="1:7" ht="66" customHeight="1">
      <c r="A170" s="648"/>
      <c r="B170" s="650" t="s">
        <v>510</v>
      </c>
      <c r="C170" s="27" t="s">
        <v>511</v>
      </c>
      <c r="D170" s="28"/>
      <c r="E170" s="28"/>
      <c r="F170" s="28"/>
      <c r="G170" s="543"/>
    </row>
    <row r="171" spans="1:7" ht="45" customHeight="1">
      <c r="A171" s="648"/>
      <c r="B171" s="650"/>
      <c r="C171" s="29" t="s">
        <v>512</v>
      </c>
      <c r="D171" s="30">
        <v>503323</v>
      </c>
      <c r="E171" s="31">
        <v>1</v>
      </c>
      <c r="F171" s="32">
        <f t="shared" ref="F171:F176" si="5">D171*E171</f>
        <v>503323</v>
      </c>
      <c r="G171" s="544">
        <v>472</v>
      </c>
    </row>
    <row r="172" spans="1:7" ht="27" customHeight="1">
      <c r="A172" s="648"/>
      <c r="B172" s="650"/>
      <c r="C172" s="29" t="s">
        <v>513</v>
      </c>
      <c r="D172" s="30">
        <v>287674</v>
      </c>
      <c r="E172" s="31">
        <v>1</v>
      </c>
      <c r="F172" s="32">
        <f t="shared" si="5"/>
        <v>287674</v>
      </c>
      <c r="G172" s="544">
        <v>472</v>
      </c>
    </row>
    <row r="173" spans="1:7" ht="58.5" customHeight="1">
      <c r="A173" s="648"/>
      <c r="B173" s="650"/>
      <c r="C173" s="29" t="s">
        <v>514</v>
      </c>
      <c r="D173" s="30">
        <v>169022</v>
      </c>
      <c r="E173" s="31">
        <v>1</v>
      </c>
      <c r="F173" s="32">
        <f t="shared" si="5"/>
        <v>169022</v>
      </c>
      <c r="G173" s="544">
        <v>472</v>
      </c>
    </row>
    <row r="174" spans="1:7" ht="45" customHeight="1">
      <c r="A174" s="648"/>
      <c r="B174" s="650"/>
      <c r="C174" s="29" t="s">
        <v>515</v>
      </c>
      <c r="D174" s="30">
        <v>8000</v>
      </c>
      <c r="E174" s="31">
        <v>1</v>
      </c>
      <c r="F174" s="32">
        <f t="shared" si="5"/>
        <v>8000</v>
      </c>
      <c r="G174" s="544">
        <v>472</v>
      </c>
    </row>
    <row r="175" spans="1:7" ht="60" customHeight="1">
      <c r="A175" s="648"/>
      <c r="B175" s="650"/>
      <c r="C175" s="29" t="s">
        <v>516</v>
      </c>
      <c r="D175" s="30">
        <v>652100</v>
      </c>
      <c r="E175" s="31">
        <v>1</v>
      </c>
      <c r="F175" s="32">
        <f t="shared" si="5"/>
        <v>652100</v>
      </c>
      <c r="G175" s="544">
        <v>472</v>
      </c>
    </row>
    <row r="176" spans="1:7" ht="45" customHeight="1">
      <c r="A176" s="648"/>
      <c r="B176" s="650"/>
      <c r="C176" s="29" t="s">
        <v>517</v>
      </c>
      <c r="D176" s="30">
        <v>356144</v>
      </c>
      <c r="E176" s="31">
        <v>1</v>
      </c>
      <c r="F176" s="32">
        <f t="shared" si="5"/>
        <v>356144</v>
      </c>
      <c r="G176" s="544">
        <v>472</v>
      </c>
    </row>
    <row r="177" spans="1:10" ht="15.75" customHeight="1">
      <c r="A177" s="648"/>
      <c r="B177" s="650" t="s">
        <v>518</v>
      </c>
      <c r="C177" s="27" t="s">
        <v>4892</v>
      </c>
      <c r="D177" s="28"/>
      <c r="E177" s="28"/>
      <c r="F177" s="28"/>
      <c r="G177" s="543"/>
    </row>
    <row r="178" spans="1:10" ht="30">
      <c r="A178" s="648"/>
      <c r="B178" s="650"/>
      <c r="C178" s="29" t="s">
        <v>519</v>
      </c>
      <c r="D178" s="30">
        <v>88000</v>
      </c>
      <c r="E178" s="31">
        <v>1</v>
      </c>
      <c r="F178" s="32">
        <f>D178*E178</f>
        <v>88000</v>
      </c>
      <c r="G178" s="544">
        <v>473</v>
      </c>
      <c r="J178" s="36" t="e">
        <f>#REF!+#REF!+#REF!+#REF!+#REF!</f>
        <v>#REF!</v>
      </c>
    </row>
    <row r="179" spans="1:10" ht="45">
      <c r="A179" s="648"/>
      <c r="B179" s="650"/>
      <c r="C179" s="29" t="s">
        <v>520</v>
      </c>
      <c r="D179" s="30">
        <v>120000</v>
      </c>
      <c r="E179" s="31">
        <v>1</v>
      </c>
      <c r="F179" s="32">
        <f>D179*E179</f>
        <v>120000</v>
      </c>
      <c r="G179" s="544">
        <v>473</v>
      </c>
    </row>
    <row r="180" spans="1:10" ht="30">
      <c r="A180" s="649"/>
      <c r="B180" s="650"/>
      <c r="C180" s="29" t="s">
        <v>521</v>
      </c>
      <c r="D180" s="30">
        <v>200000</v>
      </c>
      <c r="E180" s="31">
        <v>1</v>
      </c>
      <c r="F180" s="32">
        <f>D180*E180</f>
        <v>200000</v>
      </c>
      <c r="G180" s="544">
        <v>473</v>
      </c>
    </row>
    <row r="181" spans="1:10">
      <c r="A181" s="651" t="s">
        <v>522</v>
      </c>
      <c r="B181" s="654" t="s">
        <v>523</v>
      </c>
      <c r="C181" s="104" t="s">
        <v>844</v>
      </c>
      <c r="D181" s="103">
        <v>15</v>
      </c>
      <c r="E181" s="33">
        <v>74</v>
      </c>
      <c r="F181" s="34">
        <f>+D181*E181</f>
        <v>1110</v>
      </c>
      <c r="G181" s="35">
        <v>232</v>
      </c>
    </row>
    <row r="182" spans="1:10">
      <c r="A182" s="652"/>
      <c r="B182" s="655"/>
      <c r="C182" s="104" t="s">
        <v>905</v>
      </c>
      <c r="D182" s="103">
        <v>28.5</v>
      </c>
      <c r="E182" s="33">
        <v>300</v>
      </c>
      <c r="F182" s="34">
        <f t="shared" ref="F182:F237" si="6">+D182*E182</f>
        <v>8550</v>
      </c>
      <c r="G182" s="35">
        <v>241</v>
      </c>
    </row>
    <row r="183" spans="1:10">
      <c r="A183" s="652"/>
      <c r="B183" s="655"/>
      <c r="C183" s="104" t="s">
        <v>906</v>
      </c>
      <c r="D183" s="103">
        <v>33.5</v>
      </c>
      <c r="E183" s="33">
        <v>200</v>
      </c>
      <c r="F183" s="34">
        <f t="shared" si="6"/>
        <v>6700</v>
      </c>
      <c r="G183" s="35">
        <v>241</v>
      </c>
    </row>
    <row r="184" spans="1:10">
      <c r="A184" s="652"/>
      <c r="B184" s="655"/>
      <c r="C184" s="104" t="s">
        <v>973</v>
      </c>
      <c r="D184" s="103">
        <v>3</v>
      </c>
      <c r="E184" s="33">
        <v>2003</v>
      </c>
      <c r="F184" s="34">
        <f t="shared" si="6"/>
        <v>6009</v>
      </c>
      <c r="G184" s="35">
        <v>241</v>
      </c>
    </row>
    <row r="185" spans="1:10">
      <c r="A185" s="652"/>
      <c r="B185" s="655"/>
      <c r="C185" s="104" t="s">
        <v>973</v>
      </c>
      <c r="D185" s="103">
        <v>3</v>
      </c>
      <c r="E185" s="33">
        <v>2000</v>
      </c>
      <c r="F185" s="34">
        <f t="shared" si="6"/>
        <v>6000</v>
      </c>
      <c r="G185" s="35">
        <v>241</v>
      </c>
    </row>
    <row r="186" spans="1:10">
      <c r="A186" s="652"/>
      <c r="B186" s="655"/>
      <c r="C186" s="104" t="s">
        <v>974</v>
      </c>
      <c r="D186" s="103">
        <v>13.5</v>
      </c>
      <c r="E186" s="33">
        <v>36</v>
      </c>
      <c r="F186" s="34">
        <f t="shared" si="6"/>
        <v>486</v>
      </c>
      <c r="G186" s="35">
        <v>243</v>
      </c>
    </row>
    <row r="187" spans="1:10">
      <c r="A187" s="652"/>
      <c r="B187" s="655"/>
      <c r="C187" s="104" t="s">
        <v>910</v>
      </c>
      <c r="D187" s="103">
        <v>0.8</v>
      </c>
      <c r="E187" s="33">
        <v>242</v>
      </c>
      <c r="F187" s="34">
        <v>194</v>
      </c>
      <c r="G187" s="35">
        <v>243</v>
      </c>
    </row>
    <row r="188" spans="1:10">
      <c r="A188" s="652"/>
      <c r="B188" s="655"/>
      <c r="C188" s="104" t="s">
        <v>975</v>
      </c>
      <c r="D188" s="103">
        <v>1</v>
      </c>
      <c r="E188" s="33">
        <v>240</v>
      </c>
      <c r="F188" s="34">
        <f t="shared" si="6"/>
        <v>240</v>
      </c>
      <c r="G188" s="35">
        <v>243</v>
      </c>
    </row>
    <row r="189" spans="1:10">
      <c r="A189" s="652"/>
      <c r="B189" s="655"/>
      <c r="C189" s="104" t="s">
        <v>976</v>
      </c>
      <c r="D189" s="103">
        <v>7</v>
      </c>
      <c r="E189" s="33">
        <v>3</v>
      </c>
      <c r="F189" s="34">
        <f t="shared" si="6"/>
        <v>21</v>
      </c>
      <c r="G189" s="35">
        <v>243</v>
      </c>
    </row>
    <row r="190" spans="1:10">
      <c r="A190" s="652"/>
      <c r="B190" s="655"/>
      <c r="C190" s="104" t="s">
        <v>917</v>
      </c>
      <c r="D190" s="103">
        <v>25</v>
      </c>
      <c r="E190" s="33">
        <v>350</v>
      </c>
      <c r="F190" s="34">
        <f t="shared" si="6"/>
        <v>8750</v>
      </c>
      <c r="G190" s="35">
        <v>243</v>
      </c>
    </row>
    <row r="191" spans="1:10">
      <c r="A191" s="652"/>
      <c r="B191" s="655"/>
      <c r="C191" s="104" t="s">
        <v>533</v>
      </c>
      <c r="D191" s="103">
        <v>4</v>
      </c>
      <c r="E191" s="33">
        <v>22</v>
      </c>
      <c r="F191" s="34">
        <f t="shared" si="6"/>
        <v>88</v>
      </c>
      <c r="G191" s="35">
        <v>243</v>
      </c>
    </row>
    <row r="192" spans="1:10">
      <c r="A192" s="652"/>
      <c r="B192" s="655"/>
      <c r="C192" s="104" t="s">
        <v>977</v>
      </c>
      <c r="D192" s="103">
        <v>24</v>
      </c>
      <c r="E192" s="33">
        <v>365</v>
      </c>
      <c r="F192" s="34">
        <f t="shared" si="6"/>
        <v>8760</v>
      </c>
      <c r="G192" s="35">
        <v>243</v>
      </c>
    </row>
    <row r="193" spans="1:7">
      <c r="A193" s="652"/>
      <c r="B193" s="655"/>
      <c r="C193" s="104" t="s">
        <v>918</v>
      </c>
      <c r="D193" s="103">
        <v>19</v>
      </c>
      <c r="E193" s="33">
        <v>88</v>
      </c>
      <c r="F193" s="34">
        <f t="shared" si="6"/>
        <v>1672</v>
      </c>
      <c r="G193" s="35">
        <v>244</v>
      </c>
    </row>
    <row r="194" spans="1:7">
      <c r="A194" s="652"/>
      <c r="B194" s="655"/>
      <c r="C194" s="104" t="s">
        <v>919</v>
      </c>
      <c r="D194" s="103">
        <v>14</v>
      </c>
      <c r="E194" s="33">
        <v>88</v>
      </c>
      <c r="F194" s="34">
        <f t="shared" si="6"/>
        <v>1232</v>
      </c>
      <c r="G194" s="35">
        <v>244</v>
      </c>
    </row>
    <row r="195" spans="1:7">
      <c r="A195" s="652"/>
      <c r="B195" s="655"/>
      <c r="C195" s="104" t="s">
        <v>920</v>
      </c>
      <c r="D195" s="103">
        <v>7</v>
      </c>
      <c r="E195" s="33">
        <v>36</v>
      </c>
      <c r="F195" s="34">
        <f t="shared" si="6"/>
        <v>252</v>
      </c>
      <c r="G195" s="35">
        <v>244</v>
      </c>
    </row>
    <row r="196" spans="1:7">
      <c r="A196" s="652"/>
      <c r="B196" s="655"/>
      <c r="C196" s="104" t="s">
        <v>536</v>
      </c>
      <c r="D196" s="103">
        <v>3.5</v>
      </c>
      <c r="E196" s="33">
        <v>24</v>
      </c>
      <c r="F196" s="34">
        <f t="shared" si="6"/>
        <v>84</v>
      </c>
      <c r="G196" s="35">
        <v>244</v>
      </c>
    </row>
    <row r="197" spans="1:7">
      <c r="A197" s="652"/>
      <c r="B197" s="655"/>
      <c r="C197" s="104" t="s">
        <v>978</v>
      </c>
      <c r="D197" s="103">
        <v>3</v>
      </c>
      <c r="E197" s="33">
        <v>37</v>
      </c>
      <c r="F197" s="34">
        <f t="shared" si="6"/>
        <v>111</v>
      </c>
      <c r="G197" s="35">
        <v>244</v>
      </c>
    </row>
    <row r="198" spans="1:7">
      <c r="A198" s="652"/>
      <c r="B198" s="655"/>
      <c r="C198" s="104" t="s">
        <v>541</v>
      </c>
      <c r="D198" s="103">
        <v>1200</v>
      </c>
      <c r="E198" s="33">
        <v>4</v>
      </c>
      <c r="F198" s="34">
        <f t="shared" si="6"/>
        <v>4800</v>
      </c>
      <c r="G198" s="35">
        <v>253</v>
      </c>
    </row>
    <row r="199" spans="1:7">
      <c r="A199" s="652"/>
      <c r="B199" s="655"/>
      <c r="C199" s="104" t="s">
        <v>818</v>
      </c>
      <c r="D199" s="103">
        <v>36</v>
      </c>
      <c r="E199" s="33">
        <v>700</v>
      </c>
      <c r="F199" s="34">
        <f t="shared" si="6"/>
        <v>25200</v>
      </c>
      <c r="G199" s="35">
        <v>262</v>
      </c>
    </row>
    <row r="200" spans="1:7">
      <c r="A200" s="652"/>
      <c r="B200" s="655"/>
      <c r="C200" s="104" t="s">
        <v>623</v>
      </c>
      <c r="D200" s="103">
        <v>304</v>
      </c>
      <c r="E200" s="33">
        <v>2</v>
      </c>
      <c r="F200" s="34">
        <f t="shared" si="6"/>
        <v>608</v>
      </c>
      <c r="G200" s="35">
        <v>267</v>
      </c>
    </row>
    <row r="201" spans="1:7">
      <c r="A201" s="652"/>
      <c r="B201" s="655"/>
      <c r="C201" s="104" t="s">
        <v>859</v>
      </c>
      <c r="D201" s="103">
        <v>1400</v>
      </c>
      <c r="E201" s="33">
        <v>3</v>
      </c>
      <c r="F201" s="34">
        <f t="shared" si="6"/>
        <v>4200</v>
      </c>
      <c r="G201" s="35">
        <v>267</v>
      </c>
    </row>
    <row r="202" spans="1:7">
      <c r="A202" s="652"/>
      <c r="B202" s="655"/>
      <c r="C202" s="104" t="s">
        <v>859</v>
      </c>
      <c r="D202" s="103">
        <v>400</v>
      </c>
      <c r="E202" s="33">
        <v>2</v>
      </c>
      <c r="F202" s="34">
        <f t="shared" si="6"/>
        <v>800</v>
      </c>
      <c r="G202" s="35">
        <v>267</v>
      </c>
    </row>
    <row r="203" spans="1:7">
      <c r="A203" s="652"/>
      <c r="B203" s="655"/>
      <c r="C203" s="104" t="s">
        <v>859</v>
      </c>
      <c r="D203" s="103">
        <v>1115</v>
      </c>
      <c r="E203" s="33">
        <v>3</v>
      </c>
      <c r="F203" s="34">
        <f t="shared" si="6"/>
        <v>3345</v>
      </c>
      <c r="G203" s="35">
        <v>267</v>
      </c>
    </row>
    <row r="204" spans="1:7">
      <c r="A204" s="652"/>
      <c r="B204" s="655"/>
      <c r="C204" s="104" t="s">
        <v>623</v>
      </c>
      <c r="D204" s="103">
        <v>19</v>
      </c>
      <c r="E204" s="33">
        <v>10</v>
      </c>
      <c r="F204" s="34">
        <f t="shared" si="6"/>
        <v>190</v>
      </c>
      <c r="G204" s="35">
        <v>267</v>
      </c>
    </row>
    <row r="205" spans="1:7">
      <c r="A205" s="652"/>
      <c r="B205" s="655"/>
      <c r="C205" s="104" t="s">
        <v>859</v>
      </c>
      <c r="D205" s="103">
        <v>2000</v>
      </c>
      <c r="E205" s="33">
        <v>2</v>
      </c>
      <c r="F205" s="34">
        <f t="shared" si="6"/>
        <v>4000</v>
      </c>
      <c r="G205" s="35">
        <v>267</v>
      </c>
    </row>
    <row r="206" spans="1:7">
      <c r="A206" s="652"/>
      <c r="B206" s="655"/>
      <c r="C206" s="104" t="s">
        <v>859</v>
      </c>
      <c r="D206" s="103">
        <v>1180</v>
      </c>
      <c r="E206" s="33">
        <v>2</v>
      </c>
      <c r="F206" s="34">
        <f t="shared" si="6"/>
        <v>2360</v>
      </c>
      <c r="G206" s="35">
        <v>267</v>
      </c>
    </row>
    <row r="207" spans="1:7">
      <c r="A207" s="652"/>
      <c r="B207" s="655"/>
      <c r="C207" s="104" t="s">
        <v>859</v>
      </c>
      <c r="D207" s="103">
        <v>1886</v>
      </c>
      <c r="E207" s="33">
        <v>3</v>
      </c>
      <c r="F207" s="34">
        <f t="shared" si="6"/>
        <v>5658</v>
      </c>
      <c r="G207" s="35">
        <v>267</v>
      </c>
    </row>
    <row r="208" spans="1:7">
      <c r="A208" s="652"/>
      <c r="B208" s="655"/>
      <c r="C208" s="104" t="s">
        <v>859</v>
      </c>
      <c r="D208" s="103">
        <v>610</v>
      </c>
      <c r="E208" s="33">
        <v>2</v>
      </c>
      <c r="F208" s="34">
        <f t="shared" si="6"/>
        <v>1220</v>
      </c>
      <c r="G208" s="35">
        <v>267</v>
      </c>
    </row>
    <row r="209" spans="1:7">
      <c r="A209" s="652"/>
      <c r="B209" s="655"/>
      <c r="C209" s="104" t="s">
        <v>859</v>
      </c>
      <c r="D209" s="103">
        <v>120</v>
      </c>
      <c r="E209" s="33">
        <v>1</v>
      </c>
      <c r="F209" s="34">
        <f t="shared" si="6"/>
        <v>120</v>
      </c>
      <c r="G209" s="35">
        <v>267</v>
      </c>
    </row>
    <row r="210" spans="1:7">
      <c r="A210" s="652"/>
      <c r="B210" s="655"/>
      <c r="C210" s="104" t="s">
        <v>859</v>
      </c>
      <c r="D210" s="103">
        <v>145</v>
      </c>
      <c r="E210" s="33">
        <v>1</v>
      </c>
      <c r="F210" s="34">
        <f t="shared" si="6"/>
        <v>145</v>
      </c>
      <c r="G210" s="35">
        <v>267</v>
      </c>
    </row>
    <row r="211" spans="1:7">
      <c r="A211" s="652"/>
      <c r="B211" s="655"/>
      <c r="C211" s="104" t="s">
        <v>859</v>
      </c>
      <c r="D211" s="103">
        <v>750</v>
      </c>
      <c r="E211" s="33">
        <v>3</v>
      </c>
      <c r="F211" s="34">
        <f t="shared" si="6"/>
        <v>2250</v>
      </c>
      <c r="G211" s="35">
        <v>267</v>
      </c>
    </row>
    <row r="212" spans="1:7">
      <c r="A212" s="652"/>
      <c r="B212" s="655"/>
      <c r="C212" s="104" t="s">
        <v>859</v>
      </c>
      <c r="D212" s="103">
        <v>650</v>
      </c>
      <c r="E212" s="33">
        <v>3</v>
      </c>
      <c r="F212" s="34">
        <f t="shared" si="6"/>
        <v>1950</v>
      </c>
      <c r="G212" s="35">
        <v>267</v>
      </c>
    </row>
    <row r="213" spans="1:7">
      <c r="A213" s="652"/>
      <c r="B213" s="655"/>
      <c r="C213" s="104" t="s">
        <v>979</v>
      </c>
      <c r="D213" s="103">
        <v>4</v>
      </c>
      <c r="E213" s="33">
        <v>50</v>
      </c>
      <c r="F213" s="34">
        <f t="shared" si="6"/>
        <v>200</v>
      </c>
      <c r="G213" s="35">
        <v>268</v>
      </c>
    </row>
    <row r="214" spans="1:7">
      <c r="A214" s="652"/>
      <c r="B214" s="655"/>
      <c r="C214" s="104" t="s">
        <v>937</v>
      </c>
      <c r="D214" s="103">
        <v>300</v>
      </c>
      <c r="E214" s="33">
        <v>5</v>
      </c>
      <c r="F214" s="34">
        <f t="shared" si="6"/>
        <v>1500</v>
      </c>
      <c r="G214" s="35">
        <v>268</v>
      </c>
    </row>
    <row r="215" spans="1:7">
      <c r="A215" s="652"/>
      <c r="B215" s="655"/>
      <c r="C215" s="104" t="s">
        <v>980</v>
      </c>
      <c r="D215" s="103">
        <v>50</v>
      </c>
      <c r="E215" s="33">
        <v>100</v>
      </c>
      <c r="F215" s="34">
        <f t="shared" si="6"/>
        <v>5000</v>
      </c>
      <c r="G215" s="35">
        <v>268</v>
      </c>
    </row>
    <row r="216" spans="1:7">
      <c r="A216" s="652"/>
      <c r="B216" s="655"/>
      <c r="C216" s="104" t="s">
        <v>981</v>
      </c>
      <c r="D216" s="103">
        <v>5</v>
      </c>
      <c r="E216" s="33">
        <v>25</v>
      </c>
      <c r="F216" s="34">
        <f t="shared" si="6"/>
        <v>125</v>
      </c>
      <c r="G216" s="35">
        <v>291</v>
      </c>
    </row>
    <row r="217" spans="1:7">
      <c r="A217" s="652"/>
      <c r="B217" s="655"/>
      <c r="C217" s="104" t="s">
        <v>982</v>
      </c>
      <c r="D217" s="103">
        <v>8.25</v>
      </c>
      <c r="E217" s="33">
        <v>25</v>
      </c>
      <c r="F217" s="34">
        <v>207</v>
      </c>
      <c r="G217" s="35">
        <v>291</v>
      </c>
    </row>
    <row r="218" spans="1:7">
      <c r="A218" s="652"/>
      <c r="B218" s="655"/>
      <c r="C218" s="104" t="s">
        <v>826</v>
      </c>
      <c r="D218" s="103">
        <v>1.5</v>
      </c>
      <c r="E218" s="33">
        <v>142</v>
      </c>
      <c r="F218" s="34">
        <f t="shared" si="6"/>
        <v>213</v>
      </c>
      <c r="G218" s="35">
        <v>291</v>
      </c>
    </row>
    <row r="219" spans="1:7">
      <c r="A219" s="652"/>
      <c r="B219" s="655"/>
      <c r="C219" s="104" t="s">
        <v>944</v>
      </c>
      <c r="D219" s="103">
        <v>5</v>
      </c>
      <c r="E219" s="33">
        <v>25</v>
      </c>
      <c r="F219" s="34">
        <f t="shared" si="6"/>
        <v>125</v>
      </c>
      <c r="G219" s="35">
        <v>291</v>
      </c>
    </row>
    <row r="220" spans="1:7">
      <c r="A220" s="652"/>
      <c r="B220" s="655"/>
      <c r="C220" s="104" t="s">
        <v>944</v>
      </c>
      <c r="D220" s="103">
        <v>5</v>
      </c>
      <c r="E220" s="33">
        <v>25</v>
      </c>
      <c r="F220" s="34">
        <f t="shared" si="6"/>
        <v>125</v>
      </c>
      <c r="G220" s="35">
        <v>291</v>
      </c>
    </row>
    <row r="221" spans="1:7">
      <c r="A221" s="652"/>
      <c r="B221" s="655"/>
      <c r="C221" s="104" t="s">
        <v>983</v>
      </c>
      <c r="D221" s="103">
        <v>890</v>
      </c>
      <c r="E221" s="33">
        <v>1</v>
      </c>
      <c r="F221" s="34">
        <f t="shared" si="6"/>
        <v>890</v>
      </c>
      <c r="G221" s="35">
        <v>291</v>
      </c>
    </row>
    <row r="222" spans="1:7">
      <c r="A222" s="652"/>
      <c r="B222" s="655"/>
      <c r="C222" s="104" t="s">
        <v>946</v>
      </c>
      <c r="D222" s="103">
        <v>15</v>
      </c>
      <c r="E222" s="33">
        <v>25</v>
      </c>
      <c r="F222" s="34">
        <f t="shared" si="6"/>
        <v>375</v>
      </c>
      <c r="G222" s="35">
        <v>291</v>
      </c>
    </row>
    <row r="223" spans="1:7">
      <c r="A223" s="652"/>
      <c r="B223" s="655"/>
      <c r="C223" s="104" t="s">
        <v>563</v>
      </c>
      <c r="D223" s="103">
        <v>9.5</v>
      </c>
      <c r="E223" s="33">
        <v>25</v>
      </c>
      <c r="F223" s="34">
        <v>238</v>
      </c>
      <c r="G223" s="35">
        <v>291</v>
      </c>
    </row>
    <row r="224" spans="1:7">
      <c r="A224" s="652"/>
      <c r="B224" s="655"/>
      <c r="C224" s="104" t="s">
        <v>984</v>
      </c>
      <c r="D224" s="103">
        <v>4.9000000000000004</v>
      </c>
      <c r="E224" s="33">
        <v>26</v>
      </c>
      <c r="F224" s="34">
        <v>128</v>
      </c>
      <c r="G224" s="35">
        <v>291</v>
      </c>
    </row>
    <row r="225" spans="1:7">
      <c r="A225" s="652"/>
      <c r="B225" s="655"/>
      <c r="C225" s="104" t="s">
        <v>828</v>
      </c>
      <c r="D225" s="103">
        <v>9.25</v>
      </c>
      <c r="E225" s="33">
        <v>24</v>
      </c>
      <c r="F225" s="34">
        <f t="shared" si="6"/>
        <v>222</v>
      </c>
      <c r="G225" s="35">
        <v>291</v>
      </c>
    </row>
    <row r="226" spans="1:7">
      <c r="A226" s="652"/>
      <c r="B226" s="655"/>
      <c r="C226" s="104" t="s">
        <v>567</v>
      </c>
      <c r="D226" s="103">
        <v>45</v>
      </c>
      <c r="E226" s="33">
        <v>14</v>
      </c>
      <c r="F226" s="34">
        <f t="shared" si="6"/>
        <v>630</v>
      </c>
      <c r="G226" s="35">
        <v>291</v>
      </c>
    </row>
    <row r="227" spans="1:7">
      <c r="A227" s="652"/>
      <c r="B227" s="655"/>
      <c r="C227" s="104" t="s">
        <v>949</v>
      </c>
      <c r="D227" s="103">
        <v>10</v>
      </c>
      <c r="E227" s="33">
        <v>75</v>
      </c>
      <c r="F227" s="34">
        <f t="shared" si="6"/>
        <v>750</v>
      </c>
      <c r="G227" s="35">
        <v>291</v>
      </c>
    </row>
    <row r="228" spans="1:7">
      <c r="A228" s="652"/>
      <c r="B228" s="655"/>
      <c r="C228" s="104" t="s">
        <v>564</v>
      </c>
      <c r="D228" s="103">
        <v>5.5</v>
      </c>
      <c r="E228" s="33">
        <v>25</v>
      </c>
      <c r="F228" s="34">
        <v>138</v>
      </c>
      <c r="G228" s="35">
        <v>291</v>
      </c>
    </row>
    <row r="229" spans="1:7">
      <c r="A229" s="652"/>
      <c r="B229" s="655"/>
      <c r="C229" s="104" t="s">
        <v>950</v>
      </c>
      <c r="D229" s="103">
        <v>11</v>
      </c>
      <c r="E229" s="33">
        <v>60</v>
      </c>
      <c r="F229" s="34">
        <f t="shared" si="6"/>
        <v>660</v>
      </c>
      <c r="G229" s="35">
        <v>291</v>
      </c>
    </row>
    <row r="230" spans="1:7">
      <c r="A230" s="652"/>
      <c r="B230" s="655"/>
      <c r="C230" s="104" t="s">
        <v>951</v>
      </c>
      <c r="D230" s="103">
        <v>180</v>
      </c>
      <c r="E230" s="33">
        <v>3</v>
      </c>
      <c r="F230" s="34">
        <f t="shared" si="6"/>
        <v>540</v>
      </c>
      <c r="G230" s="35">
        <v>291</v>
      </c>
    </row>
    <row r="231" spans="1:7">
      <c r="A231" s="652"/>
      <c r="B231" s="655"/>
      <c r="C231" s="104" t="s">
        <v>568</v>
      </c>
      <c r="D231" s="103">
        <v>175</v>
      </c>
      <c r="E231" s="33">
        <v>3</v>
      </c>
      <c r="F231" s="34">
        <f t="shared" si="6"/>
        <v>525</v>
      </c>
      <c r="G231" s="35">
        <v>291</v>
      </c>
    </row>
    <row r="232" spans="1:7">
      <c r="A232" s="652"/>
      <c r="B232" s="655"/>
      <c r="C232" s="104" t="s">
        <v>985</v>
      </c>
      <c r="D232" s="103">
        <v>8.25</v>
      </c>
      <c r="E232" s="33">
        <v>9</v>
      </c>
      <c r="F232" s="34">
        <v>75</v>
      </c>
      <c r="G232" s="35">
        <v>291</v>
      </c>
    </row>
    <row r="233" spans="1:7">
      <c r="A233" s="652"/>
      <c r="B233" s="655"/>
      <c r="C233" s="104" t="s">
        <v>604</v>
      </c>
      <c r="D233" s="103">
        <v>250</v>
      </c>
      <c r="E233" s="33">
        <v>5</v>
      </c>
      <c r="F233" s="34">
        <f t="shared" si="6"/>
        <v>1250</v>
      </c>
      <c r="G233" s="35">
        <v>291</v>
      </c>
    </row>
    <row r="234" spans="1:7" ht="15.75" customHeight="1">
      <c r="A234" s="652"/>
      <c r="B234" s="655"/>
      <c r="C234" s="104" t="s">
        <v>595</v>
      </c>
      <c r="D234" s="103">
        <v>104.5</v>
      </c>
      <c r="E234" s="33">
        <v>5</v>
      </c>
      <c r="F234" s="34">
        <v>523</v>
      </c>
      <c r="G234" s="35">
        <v>291</v>
      </c>
    </row>
    <row r="235" spans="1:7">
      <c r="A235" s="652"/>
      <c r="B235" s="655"/>
      <c r="C235" s="104" t="s">
        <v>562</v>
      </c>
      <c r="D235" s="103">
        <v>65</v>
      </c>
      <c r="E235" s="33">
        <v>13</v>
      </c>
      <c r="F235" s="34">
        <f t="shared" si="6"/>
        <v>845</v>
      </c>
      <c r="G235" s="35">
        <v>291</v>
      </c>
    </row>
    <row r="236" spans="1:7">
      <c r="A236" s="652"/>
      <c r="B236" s="655"/>
      <c r="C236" s="104" t="s">
        <v>955</v>
      </c>
      <c r="D236" s="103">
        <v>175</v>
      </c>
      <c r="E236" s="33">
        <v>3</v>
      </c>
      <c r="F236" s="34">
        <f t="shared" si="6"/>
        <v>525</v>
      </c>
      <c r="G236" s="35">
        <v>291</v>
      </c>
    </row>
    <row r="237" spans="1:7">
      <c r="A237" s="653"/>
      <c r="B237" s="656"/>
      <c r="C237" s="104" t="s">
        <v>956</v>
      </c>
      <c r="D237" s="103">
        <v>190</v>
      </c>
      <c r="E237" s="33">
        <v>3</v>
      </c>
      <c r="F237" s="37">
        <f t="shared" si="6"/>
        <v>570</v>
      </c>
      <c r="G237" s="35">
        <v>291</v>
      </c>
    </row>
    <row r="238" spans="1:7">
      <c r="A238" s="657" t="s">
        <v>524</v>
      </c>
      <c r="B238" s="658" t="s">
        <v>7</v>
      </c>
      <c r="C238" s="104" t="s">
        <v>813</v>
      </c>
      <c r="D238" s="105">
        <v>53</v>
      </c>
      <c r="E238" s="38">
        <v>100</v>
      </c>
      <c r="F238" s="39">
        <f>+D238*E238</f>
        <v>5300</v>
      </c>
      <c r="G238" s="40">
        <v>211</v>
      </c>
    </row>
    <row r="239" spans="1:7">
      <c r="A239" s="648"/>
      <c r="B239" s="659"/>
      <c r="C239" s="104" t="s">
        <v>811</v>
      </c>
      <c r="D239" s="106">
        <v>400</v>
      </c>
      <c r="E239" s="33">
        <v>12</v>
      </c>
      <c r="F239" s="41">
        <f>+D239*E239</f>
        <v>4800</v>
      </c>
      <c r="G239" s="42">
        <v>211</v>
      </c>
    </row>
    <row r="240" spans="1:7">
      <c r="A240" s="648"/>
      <c r="B240" s="659"/>
      <c r="C240" s="104" t="s">
        <v>9</v>
      </c>
      <c r="D240" s="106">
        <v>11.5</v>
      </c>
      <c r="E240" s="33">
        <v>546</v>
      </c>
      <c r="F240" s="41">
        <f>+D240*E240</f>
        <v>6279</v>
      </c>
      <c r="G240" s="42">
        <v>211</v>
      </c>
    </row>
    <row r="241" spans="1:7">
      <c r="A241" s="648"/>
      <c r="B241" s="659"/>
      <c r="C241" s="104" t="s">
        <v>905</v>
      </c>
      <c r="D241" s="106">
        <v>28.5</v>
      </c>
      <c r="E241" s="33">
        <v>35</v>
      </c>
      <c r="F241" s="41">
        <v>998</v>
      </c>
      <c r="G241" s="42">
        <v>241</v>
      </c>
    </row>
    <row r="242" spans="1:7">
      <c r="A242" s="648"/>
      <c r="B242" s="659"/>
      <c r="C242" s="104" t="s">
        <v>906</v>
      </c>
      <c r="D242" s="106">
        <v>33.5</v>
      </c>
      <c r="E242" s="33">
        <v>34</v>
      </c>
      <c r="F242" s="41">
        <f>+D242*E242</f>
        <v>1139</v>
      </c>
      <c r="G242" s="42">
        <v>241</v>
      </c>
    </row>
    <row r="243" spans="1:7">
      <c r="A243" s="648"/>
      <c r="B243" s="659"/>
      <c r="C243" s="104" t="s">
        <v>388</v>
      </c>
      <c r="D243" s="106">
        <v>163</v>
      </c>
      <c r="E243" s="33">
        <v>3</v>
      </c>
      <c r="F243" s="41">
        <f>+D243*E243</f>
        <v>489</v>
      </c>
      <c r="G243" s="42">
        <v>241</v>
      </c>
    </row>
    <row r="244" spans="1:7">
      <c r="A244" s="648"/>
      <c r="B244" s="659"/>
      <c r="C244" s="104" t="s">
        <v>389</v>
      </c>
      <c r="D244" s="106">
        <v>170</v>
      </c>
      <c r="E244" s="33">
        <v>3</v>
      </c>
      <c r="F244" s="41">
        <f>+D244*E244</f>
        <v>510</v>
      </c>
      <c r="G244" s="42">
        <v>241</v>
      </c>
    </row>
    <row r="245" spans="1:7">
      <c r="A245" s="648"/>
      <c r="B245" s="659"/>
      <c r="C245" s="104" t="s">
        <v>974</v>
      </c>
      <c r="D245" s="106">
        <v>13.5</v>
      </c>
      <c r="E245" s="33">
        <v>60</v>
      </c>
      <c r="F245" s="41">
        <f>+D245*E245</f>
        <v>810</v>
      </c>
      <c r="G245" s="42">
        <v>243</v>
      </c>
    </row>
    <row r="246" spans="1:7">
      <c r="A246" s="648"/>
      <c r="B246" s="659"/>
      <c r="C246" s="104" t="s">
        <v>986</v>
      </c>
      <c r="D246" s="106">
        <v>0.85</v>
      </c>
      <c r="E246" s="33">
        <v>10</v>
      </c>
      <c r="F246" s="41">
        <v>9</v>
      </c>
      <c r="G246" s="42">
        <v>243</v>
      </c>
    </row>
    <row r="247" spans="1:7">
      <c r="A247" s="648"/>
      <c r="B247" s="659"/>
      <c r="C247" s="104" t="s">
        <v>987</v>
      </c>
      <c r="D247" s="106">
        <v>0.75</v>
      </c>
      <c r="E247" s="33">
        <v>200</v>
      </c>
      <c r="F247" s="41">
        <f>+D247*E247</f>
        <v>150</v>
      </c>
      <c r="G247" s="42">
        <v>243</v>
      </c>
    </row>
    <row r="248" spans="1:7">
      <c r="A248" s="648"/>
      <c r="B248" s="659"/>
      <c r="C248" s="104" t="s">
        <v>910</v>
      </c>
      <c r="D248" s="106">
        <v>0.8</v>
      </c>
      <c r="E248" s="33">
        <v>80</v>
      </c>
      <c r="F248" s="41">
        <f>+D248*E248</f>
        <v>64</v>
      </c>
      <c r="G248" s="42">
        <v>243</v>
      </c>
    </row>
    <row r="249" spans="1:7">
      <c r="A249" s="648"/>
      <c r="B249" s="659"/>
      <c r="C249" s="104" t="s">
        <v>975</v>
      </c>
      <c r="D249" s="106">
        <v>1</v>
      </c>
      <c r="E249" s="33">
        <v>81</v>
      </c>
      <c r="F249" s="41">
        <f>+D249*E249</f>
        <v>81</v>
      </c>
      <c r="G249" s="42">
        <v>243</v>
      </c>
    </row>
    <row r="250" spans="1:7">
      <c r="A250" s="648"/>
      <c r="B250" s="659"/>
      <c r="C250" s="104" t="s">
        <v>911</v>
      </c>
      <c r="D250" s="106">
        <v>4.55</v>
      </c>
      <c r="E250" s="33">
        <v>45</v>
      </c>
      <c r="F250" s="41">
        <v>205</v>
      </c>
      <c r="G250" s="42">
        <v>243</v>
      </c>
    </row>
    <row r="251" spans="1:7">
      <c r="A251" s="648"/>
      <c r="B251" s="659"/>
      <c r="C251" s="104" t="s">
        <v>988</v>
      </c>
      <c r="D251" s="106">
        <v>7</v>
      </c>
      <c r="E251" s="33">
        <v>12</v>
      </c>
      <c r="F251" s="41">
        <f>+D251*E251</f>
        <v>84</v>
      </c>
      <c r="G251" s="42">
        <v>243</v>
      </c>
    </row>
    <row r="252" spans="1:7">
      <c r="A252" s="648"/>
      <c r="B252" s="659"/>
      <c r="C252" s="104" t="s">
        <v>989</v>
      </c>
      <c r="D252" s="106">
        <v>6</v>
      </c>
      <c r="E252" s="33">
        <v>12</v>
      </c>
      <c r="F252" s="41">
        <f>+D252*E252</f>
        <v>72</v>
      </c>
      <c r="G252" s="42">
        <v>243</v>
      </c>
    </row>
    <row r="253" spans="1:7">
      <c r="A253" s="648"/>
      <c r="B253" s="659"/>
      <c r="C253" s="104" t="s">
        <v>912</v>
      </c>
      <c r="D253" s="106">
        <v>12</v>
      </c>
      <c r="E253" s="33">
        <v>31</v>
      </c>
      <c r="F253" s="41">
        <f>+D253*E253</f>
        <v>372</v>
      </c>
      <c r="G253" s="42">
        <v>243</v>
      </c>
    </row>
    <row r="254" spans="1:7">
      <c r="A254" s="648"/>
      <c r="B254" s="659"/>
      <c r="C254" s="104" t="s">
        <v>913</v>
      </c>
      <c r="D254" s="106">
        <v>0.55000000000000004</v>
      </c>
      <c r="E254" s="33">
        <v>650</v>
      </c>
      <c r="F254" s="41">
        <v>358</v>
      </c>
      <c r="G254" s="42">
        <v>243</v>
      </c>
    </row>
    <row r="255" spans="1:7">
      <c r="A255" s="648"/>
      <c r="B255" s="659"/>
      <c r="C255" s="104" t="s">
        <v>914</v>
      </c>
      <c r="D255" s="106">
        <v>0.6</v>
      </c>
      <c r="E255" s="33">
        <v>650</v>
      </c>
      <c r="F255" s="41">
        <f>+D255*E255</f>
        <v>390</v>
      </c>
      <c r="G255" s="42">
        <v>243</v>
      </c>
    </row>
    <row r="256" spans="1:7">
      <c r="A256" s="648"/>
      <c r="B256" s="659"/>
      <c r="C256" s="104" t="s">
        <v>916</v>
      </c>
      <c r="D256" s="106">
        <v>1.3</v>
      </c>
      <c r="E256" s="33">
        <v>24</v>
      </c>
      <c r="F256" s="41">
        <v>32</v>
      </c>
      <c r="G256" s="42">
        <v>243</v>
      </c>
    </row>
    <row r="257" spans="1:7">
      <c r="A257" s="648"/>
      <c r="B257" s="659"/>
      <c r="C257" s="104" t="s">
        <v>533</v>
      </c>
      <c r="D257" s="106">
        <v>4</v>
      </c>
      <c r="E257" s="33">
        <v>85</v>
      </c>
      <c r="F257" s="41">
        <f t="shared" ref="F257:F320" si="7">+D257*E257</f>
        <v>340</v>
      </c>
      <c r="G257" s="42">
        <v>243</v>
      </c>
    </row>
    <row r="258" spans="1:7">
      <c r="A258" s="648"/>
      <c r="B258" s="659"/>
      <c r="C258" s="104" t="s">
        <v>990</v>
      </c>
      <c r="D258" s="106">
        <v>16</v>
      </c>
      <c r="E258" s="33">
        <v>5</v>
      </c>
      <c r="F258" s="41">
        <f t="shared" si="7"/>
        <v>80</v>
      </c>
      <c r="G258" s="42">
        <v>243</v>
      </c>
    </row>
    <row r="259" spans="1:7">
      <c r="A259" s="648"/>
      <c r="B259" s="659"/>
      <c r="C259" s="104" t="s">
        <v>918</v>
      </c>
      <c r="D259" s="106">
        <v>19</v>
      </c>
      <c r="E259" s="33">
        <v>8</v>
      </c>
      <c r="F259" s="41">
        <f t="shared" si="7"/>
        <v>152</v>
      </c>
      <c r="G259" s="42">
        <v>244</v>
      </c>
    </row>
    <row r="260" spans="1:7">
      <c r="A260" s="648"/>
      <c r="B260" s="659"/>
      <c r="C260" s="104" t="s">
        <v>919</v>
      </c>
      <c r="D260" s="106">
        <v>14</v>
      </c>
      <c r="E260" s="33">
        <v>10</v>
      </c>
      <c r="F260" s="41">
        <f t="shared" si="7"/>
        <v>140</v>
      </c>
      <c r="G260" s="42">
        <v>244</v>
      </c>
    </row>
    <row r="261" spans="1:7">
      <c r="A261" s="648"/>
      <c r="B261" s="659"/>
      <c r="C261" s="104" t="s">
        <v>920</v>
      </c>
      <c r="D261" s="106">
        <v>7</v>
      </c>
      <c r="E261" s="33">
        <v>16</v>
      </c>
      <c r="F261" s="41">
        <f t="shared" si="7"/>
        <v>112</v>
      </c>
      <c r="G261" s="42">
        <v>244</v>
      </c>
    </row>
    <row r="262" spans="1:7">
      <c r="A262" s="648"/>
      <c r="B262" s="659"/>
      <c r="C262" s="104" t="s">
        <v>920</v>
      </c>
      <c r="D262" s="106">
        <v>5.25</v>
      </c>
      <c r="E262" s="33">
        <v>24</v>
      </c>
      <c r="F262" s="41">
        <f t="shared" si="7"/>
        <v>126</v>
      </c>
      <c r="G262" s="42">
        <v>244</v>
      </c>
    </row>
    <row r="263" spans="1:7">
      <c r="A263" s="648"/>
      <c r="B263" s="659"/>
      <c r="C263" s="104" t="s">
        <v>920</v>
      </c>
      <c r="D263" s="106">
        <v>4</v>
      </c>
      <c r="E263" s="33">
        <v>17</v>
      </c>
      <c r="F263" s="41">
        <f t="shared" si="7"/>
        <v>68</v>
      </c>
      <c r="G263" s="42">
        <v>244</v>
      </c>
    </row>
    <row r="264" spans="1:7">
      <c r="A264" s="648"/>
      <c r="B264" s="659"/>
      <c r="C264" s="104" t="s">
        <v>991</v>
      </c>
      <c r="D264" s="106">
        <v>40</v>
      </c>
      <c r="E264" s="33">
        <v>3</v>
      </c>
      <c r="F264" s="41">
        <f t="shared" si="7"/>
        <v>120</v>
      </c>
      <c r="G264" s="42">
        <v>244</v>
      </c>
    </row>
    <row r="265" spans="1:7">
      <c r="A265" s="648"/>
      <c r="B265" s="659"/>
      <c r="C265" s="104" t="s">
        <v>992</v>
      </c>
      <c r="D265" s="106">
        <v>35</v>
      </c>
      <c r="E265" s="33">
        <v>5</v>
      </c>
      <c r="F265" s="41">
        <f t="shared" si="7"/>
        <v>175</v>
      </c>
      <c r="G265" s="42">
        <v>244</v>
      </c>
    </row>
    <row r="266" spans="1:7">
      <c r="A266" s="648"/>
      <c r="B266" s="659"/>
      <c r="C266" s="104" t="s">
        <v>921</v>
      </c>
      <c r="D266" s="106">
        <v>25</v>
      </c>
      <c r="E266" s="33">
        <v>7</v>
      </c>
      <c r="F266" s="41">
        <f t="shared" si="7"/>
        <v>175</v>
      </c>
      <c r="G266" s="42">
        <v>244</v>
      </c>
    </row>
    <row r="267" spans="1:7">
      <c r="A267" s="648"/>
      <c r="B267" s="659"/>
      <c r="C267" s="104" t="s">
        <v>922</v>
      </c>
      <c r="D267" s="106">
        <v>32</v>
      </c>
      <c r="E267" s="33">
        <v>7</v>
      </c>
      <c r="F267" s="41">
        <f t="shared" si="7"/>
        <v>224</v>
      </c>
      <c r="G267" s="42">
        <v>244</v>
      </c>
    </row>
    <row r="268" spans="1:7">
      <c r="A268" s="648"/>
      <c r="B268" s="659"/>
      <c r="C268" s="104" t="s">
        <v>923</v>
      </c>
      <c r="D268" s="106">
        <v>10.5</v>
      </c>
      <c r="E268" s="33">
        <v>6</v>
      </c>
      <c r="F268" s="41">
        <f t="shared" si="7"/>
        <v>63</v>
      </c>
      <c r="G268" s="42">
        <v>244</v>
      </c>
    </row>
    <row r="269" spans="1:7">
      <c r="A269" s="648"/>
      <c r="B269" s="659"/>
      <c r="C269" s="104" t="s">
        <v>537</v>
      </c>
      <c r="D269" s="106">
        <v>35</v>
      </c>
      <c r="E269" s="33">
        <v>4</v>
      </c>
      <c r="F269" s="41">
        <f t="shared" si="7"/>
        <v>140</v>
      </c>
      <c r="G269" s="42">
        <v>244</v>
      </c>
    </row>
    <row r="270" spans="1:7">
      <c r="A270" s="648"/>
      <c r="B270" s="659"/>
      <c r="C270" s="104" t="s">
        <v>536</v>
      </c>
      <c r="D270" s="106">
        <v>3.5</v>
      </c>
      <c r="E270" s="33">
        <v>18</v>
      </c>
      <c r="F270" s="41">
        <f t="shared" si="7"/>
        <v>63</v>
      </c>
      <c r="G270" s="42">
        <v>244</v>
      </c>
    </row>
    <row r="271" spans="1:7">
      <c r="A271" s="648"/>
      <c r="B271" s="659"/>
      <c r="C271" s="104" t="s">
        <v>848</v>
      </c>
      <c r="D271" s="106">
        <v>12</v>
      </c>
      <c r="E271" s="33">
        <v>15</v>
      </c>
      <c r="F271" s="41">
        <f t="shared" si="7"/>
        <v>180</v>
      </c>
      <c r="G271" s="42">
        <v>244</v>
      </c>
    </row>
    <row r="272" spans="1:7">
      <c r="A272" s="648"/>
      <c r="B272" s="659"/>
      <c r="C272" s="104" t="s">
        <v>537</v>
      </c>
      <c r="D272" s="106">
        <v>60</v>
      </c>
      <c r="E272" s="33">
        <v>4</v>
      </c>
      <c r="F272" s="41">
        <f t="shared" si="7"/>
        <v>240</v>
      </c>
      <c r="G272" s="42">
        <v>244</v>
      </c>
    </row>
    <row r="273" spans="1:7">
      <c r="A273" s="648"/>
      <c r="B273" s="659"/>
      <c r="C273" s="104" t="s">
        <v>537</v>
      </c>
      <c r="D273" s="106">
        <v>70</v>
      </c>
      <c r="E273" s="33">
        <v>3</v>
      </c>
      <c r="F273" s="41">
        <f t="shared" si="7"/>
        <v>210</v>
      </c>
      <c r="G273" s="42">
        <v>244</v>
      </c>
    </row>
    <row r="274" spans="1:7">
      <c r="A274" s="648"/>
      <c r="B274" s="659"/>
      <c r="C274" s="104" t="s">
        <v>848</v>
      </c>
      <c r="D274" s="106">
        <v>13.5</v>
      </c>
      <c r="E274" s="33">
        <v>12</v>
      </c>
      <c r="F274" s="41">
        <f t="shared" si="7"/>
        <v>162</v>
      </c>
      <c r="G274" s="42">
        <v>244</v>
      </c>
    </row>
    <row r="275" spans="1:7">
      <c r="A275" s="648"/>
      <c r="B275" s="659"/>
      <c r="C275" s="104" t="s">
        <v>920</v>
      </c>
      <c r="D275" s="106">
        <v>3.5</v>
      </c>
      <c r="E275" s="33">
        <v>5</v>
      </c>
      <c r="F275" s="41">
        <v>18</v>
      </c>
      <c r="G275" s="42">
        <v>244</v>
      </c>
    </row>
    <row r="276" spans="1:7">
      <c r="A276" s="648"/>
      <c r="B276" s="659"/>
      <c r="C276" s="104" t="s">
        <v>536</v>
      </c>
      <c r="D276" s="106">
        <v>3.5</v>
      </c>
      <c r="E276" s="33">
        <v>35</v>
      </c>
      <c r="F276" s="41">
        <v>123</v>
      </c>
      <c r="G276" s="42">
        <v>244</v>
      </c>
    </row>
    <row r="277" spans="1:7">
      <c r="A277" s="648"/>
      <c r="B277" s="659"/>
      <c r="C277" s="104" t="s">
        <v>920</v>
      </c>
      <c r="D277" s="106">
        <v>3</v>
      </c>
      <c r="E277" s="33">
        <v>9</v>
      </c>
      <c r="F277" s="41">
        <f t="shared" si="7"/>
        <v>27</v>
      </c>
      <c r="G277" s="42">
        <v>244</v>
      </c>
    </row>
    <row r="278" spans="1:7">
      <c r="A278" s="648"/>
      <c r="B278" s="659"/>
      <c r="C278" s="104" t="s">
        <v>541</v>
      </c>
      <c r="D278" s="106">
        <v>1200</v>
      </c>
      <c r="E278" s="33">
        <v>8</v>
      </c>
      <c r="F278" s="41">
        <f t="shared" si="7"/>
        <v>9600</v>
      </c>
      <c r="G278" s="42">
        <v>253</v>
      </c>
    </row>
    <row r="279" spans="1:7">
      <c r="A279" s="648"/>
      <c r="B279" s="659"/>
      <c r="C279" s="104" t="s">
        <v>934</v>
      </c>
      <c r="D279" s="106">
        <v>10</v>
      </c>
      <c r="E279" s="33">
        <v>4</v>
      </c>
      <c r="F279" s="41">
        <f t="shared" si="7"/>
        <v>40</v>
      </c>
      <c r="G279" s="42">
        <v>254</v>
      </c>
    </row>
    <row r="280" spans="1:7">
      <c r="A280" s="648"/>
      <c r="B280" s="659"/>
      <c r="C280" s="104" t="s">
        <v>993</v>
      </c>
      <c r="D280" s="106">
        <v>25</v>
      </c>
      <c r="E280" s="33">
        <v>5</v>
      </c>
      <c r="F280" s="41">
        <f t="shared" si="7"/>
        <v>125</v>
      </c>
      <c r="G280" s="42">
        <v>261</v>
      </c>
    </row>
    <row r="281" spans="1:7">
      <c r="A281" s="648"/>
      <c r="B281" s="659"/>
      <c r="C281" s="104" t="s">
        <v>569</v>
      </c>
      <c r="D281" s="106">
        <v>18</v>
      </c>
      <c r="E281" s="33">
        <v>3</v>
      </c>
      <c r="F281" s="41">
        <f t="shared" si="7"/>
        <v>54</v>
      </c>
      <c r="G281" s="42">
        <v>261</v>
      </c>
    </row>
    <row r="282" spans="1:7">
      <c r="A282" s="648"/>
      <c r="B282" s="659"/>
      <c r="C282" s="104" t="s">
        <v>994</v>
      </c>
      <c r="D282" s="106">
        <v>25</v>
      </c>
      <c r="E282" s="33">
        <v>3</v>
      </c>
      <c r="F282" s="41">
        <f t="shared" si="7"/>
        <v>75</v>
      </c>
      <c r="G282" s="42">
        <v>261</v>
      </c>
    </row>
    <row r="283" spans="1:7">
      <c r="A283" s="648"/>
      <c r="B283" s="659"/>
      <c r="C283" s="104" t="s">
        <v>995</v>
      </c>
      <c r="D283" s="106">
        <v>18.760000000000002</v>
      </c>
      <c r="E283" s="33">
        <v>5</v>
      </c>
      <c r="F283" s="41">
        <v>94</v>
      </c>
      <c r="G283" s="42">
        <v>261</v>
      </c>
    </row>
    <row r="284" spans="1:7">
      <c r="A284" s="648"/>
      <c r="B284" s="659"/>
      <c r="C284" s="104" t="s">
        <v>996</v>
      </c>
      <c r="D284" s="106">
        <v>125</v>
      </c>
      <c r="E284" s="33">
        <v>4</v>
      </c>
      <c r="F284" s="41">
        <f t="shared" si="7"/>
        <v>500</v>
      </c>
      <c r="G284" s="42">
        <v>261</v>
      </c>
    </row>
    <row r="285" spans="1:7">
      <c r="A285" s="648"/>
      <c r="B285" s="659"/>
      <c r="C285" s="104" t="s">
        <v>818</v>
      </c>
      <c r="D285" s="106">
        <v>36</v>
      </c>
      <c r="E285" s="33">
        <v>296</v>
      </c>
      <c r="F285" s="41">
        <f t="shared" si="7"/>
        <v>10656</v>
      </c>
      <c r="G285" s="42">
        <v>262</v>
      </c>
    </row>
    <row r="286" spans="1:7">
      <c r="A286" s="648"/>
      <c r="B286" s="659"/>
      <c r="C286" s="104" t="s">
        <v>997</v>
      </c>
      <c r="D286" s="106">
        <v>5</v>
      </c>
      <c r="E286" s="33">
        <v>30</v>
      </c>
      <c r="F286" s="41">
        <f t="shared" si="7"/>
        <v>150</v>
      </c>
      <c r="G286" s="42">
        <v>266</v>
      </c>
    </row>
    <row r="287" spans="1:7">
      <c r="A287" s="648"/>
      <c r="B287" s="659"/>
      <c r="C287" s="104" t="s">
        <v>998</v>
      </c>
      <c r="D287" s="106">
        <v>5</v>
      </c>
      <c r="E287" s="33">
        <v>30</v>
      </c>
      <c r="F287" s="41">
        <f t="shared" si="7"/>
        <v>150</v>
      </c>
      <c r="G287" s="42">
        <v>266</v>
      </c>
    </row>
    <row r="288" spans="1:7">
      <c r="A288" s="648"/>
      <c r="B288" s="659"/>
      <c r="C288" s="104" t="s">
        <v>999</v>
      </c>
      <c r="D288" s="106">
        <v>5</v>
      </c>
      <c r="E288" s="33">
        <v>30</v>
      </c>
      <c r="F288" s="41">
        <f t="shared" si="7"/>
        <v>150</v>
      </c>
      <c r="G288" s="42">
        <v>266</v>
      </c>
    </row>
    <row r="289" spans="1:7">
      <c r="A289" s="648"/>
      <c r="B289" s="659"/>
      <c r="C289" s="104" t="s">
        <v>1000</v>
      </c>
      <c r="D289" s="106">
        <v>5</v>
      </c>
      <c r="E289" s="33">
        <v>30</v>
      </c>
      <c r="F289" s="41">
        <f t="shared" si="7"/>
        <v>150</v>
      </c>
      <c r="G289" s="42">
        <v>266</v>
      </c>
    </row>
    <row r="290" spans="1:7">
      <c r="A290" s="648"/>
      <c r="B290" s="659"/>
      <c r="C290" s="104" t="s">
        <v>1001</v>
      </c>
      <c r="D290" s="106">
        <v>5</v>
      </c>
      <c r="E290" s="33">
        <v>30</v>
      </c>
      <c r="F290" s="41">
        <f t="shared" si="7"/>
        <v>150</v>
      </c>
      <c r="G290" s="42">
        <v>266</v>
      </c>
    </row>
    <row r="291" spans="1:7">
      <c r="A291" s="648"/>
      <c r="B291" s="659"/>
      <c r="C291" s="104" t="s">
        <v>1002</v>
      </c>
      <c r="D291" s="106">
        <v>8</v>
      </c>
      <c r="E291" s="33">
        <v>30</v>
      </c>
      <c r="F291" s="41">
        <f t="shared" si="7"/>
        <v>240</v>
      </c>
      <c r="G291" s="42">
        <v>266</v>
      </c>
    </row>
    <row r="292" spans="1:7">
      <c r="A292" s="648"/>
      <c r="B292" s="659"/>
      <c r="C292" s="104" t="s">
        <v>1003</v>
      </c>
      <c r="D292" s="106">
        <v>5</v>
      </c>
      <c r="E292" s="33">
        <v>30</v>
      </c>
      <c r="F292" s="41">
        <f t="shared" si="7"/>
        <v>150</v>
      </c>
      <c r="G292" s="42">
        <v>266</v>
      </c>
    </row>
    <row r="293" spans="1:7">
      <c r="A293" s="648"/>
      <c r="B293" s="659"/>
      <c r="C293" s="104" t="s">
        <v>623</v>
      </c>
      <c r="D293" s="106">
        <v>304</v>
      </c>
      <c r="E293" s="33">
        <v>3</v>
      </c>
      <c r="F293" s="41">
        <f t="shared" si="7"/>
        <v>912</v>
      </c>
      <c r="G293" s="42">
        <v>267</v>
      </c>
    </row>
    <row r="294" spans="1:7">
      <c r="A294" s="648"/>
      <c r="B294" s="659"/>
      <c r="C294" s="104" t="s">
        <v>859</v>
      </c>
      <c r="D294" s="106">
        <v>1400</v>
      </c>
      <c r="E294" s="33">
        <v>2</v>
      </c>
      <c r="F294" s="41">
        <f t="shared" si="7"/>
        <v>2800</v>
      </c>
      <c r="G294" s="42">
        <v>267</v>
      </c>
    </row>
    <row r="295" spans="1:7">
      <c r="A295" s="648"/>
      <c r="B295" s="659"/>
      <c r="C295" s="104" t="s">
        <v>859</v>
      </c>
      <c r="D295" s="106">
        <v>400</v>
      </c>
      <c r="E295" s="33">
        <v>3</v>
      </c>
      <c r="F295" s="41">
        <f t="shared" si="7"/>
        <v>1200</v>
      </c>
      <c r="G295" s="42">
        <v>267</v>
      </c>
    </row>
    <row r="296" spans="1:7">
      <c r="A296" s="648"/>
      <c r="B296" s="659"/>
      <c r="C296" s="104" t="s">
        <v>859</v>
      </c>
      <c r="D296" s="106">
        <v>1115</v>
      </c>
      <c r="E296" s="33">
        <v>1</v>
      </c>
      <c r="F296" s="41">
        <f t="shared" si="7"/>
        <v>1115</v>
      </c>
      <c r="G296" s="42">
        <v>267</v>
      </c>
    </row>
    <row r="297" spans="1:7">
      <c r="A297" s="648"/>
      <c r="B297" s="659"/>
      <c r="C297" s="104" t="s">
        <v>623</v>
      </c>
      <c r="D297" s="106">
        <v>19</v>
      </c>
      <c r="E297" s="33">
        <v>5</v>
      </c>
      <c r="F297" s="41">
        <f t="shared" si="7"/>
        <v>95</v>
      </c>
      <c r="G297" s="42">
        <v>267</v>
      </c>
    </row>
    <row r="298" spans="1:7">
      <c r="A298" s="648"/>
      <c r="B298" s="659"/>
      <c r="C298" s="104" t="s">
        <v>859</v>
      </c>
      <c r="D298" s="106">
        <v>2000</v>
      </c>
      <c r="E298" s="33">
        <v>2</v>
      </c>
      <c r="F298" s="41">
        <f t="shared" si="7"/>
        <v>4000</v>
      </c>
      <c r="G298" s="42">
        <v>267</v>
      </c>
    </row>
    <row r="299" spans="1:7">
      <c r="A299" s="648"/>
      <c r="B299" s="659"/>
      <c r="C299" s="104" t="s">
        <v>859</v>
      </c>
      <c r="D299" s="106">
        <v>1180</v>
      </c>
      <c r="E299" s="33">
        <v>2</v>
      </c>
      <c r="F299" s="41">
        <f t="shared" si="7"/>
        <v>2360</v>
      </c>
      <c r="G299" s="42">
        <v>267</v>
      </c>
    </row>
    <row r="300" spans="1:7">
      <c r="A300" s="648"/>
      <c r="B300" s="659"/>
      <c r="C300" s="104" t="s">
        <v>859</v>
      </c>
      <c r="D300" s="106">
        <v>1886</v>
      </c>
      <c r="E300" s="33">
        <v>2</v>
      </c>
      <c r="F300" s="41">
        <f t="shared" si="7"/>
        <v>3772</v>
      </c>
      <c r="G300" s="42">
        <v>267</v>
      </c>
    </row>
    <row r="301" spans="1:7">
      <c r="A301" s="648"/>
      <c r="B301" s="659"/>
      <c r="C301" s="104" t="s">
        <v>859</v>
      </c>
      <c r="D301" s="106">
        <v>610</v>
      </c>
      <c r="E301" s="33">
        <v>3</v>
      </c>
      <c r="F301" s="41">
        <f t="shared" si="7"/>
        <v>1830</v>
      </c>
      <c r="G301" s="42">
        <v>267</v>
      </c>
    </row>
    <row r="302" spans="1:7">
      <c r="A302" s="648"/>
      <c r="B302" s="659"/>
      <c r="C302" s="104" t="s">
        <v>859</v>
      </c>
      <c r="D302" s="106">
        <v>120</v>
      </c>
      <c r="E302" s="33">
        <v>3</v>
      </c>
      <c r="F302" s="41">
        <f t="shared" si="7"/>
        <v>360</v>
      </c>
      <c r="G302" s="42">
        <v>267</v>
      </c>
    </row>
    <row r="303" spans="1:7">
      <c r="A303" s="648"/>
      <c r="B303" s="659"/>
      <c r="C303" s="104" t="s">
        <v>859</v>
      </c>
      <c r="D303" s="106">
        <v>145</v>
      </c>
      <c r="E303" s="33">
        <v>3</v>
      </c>
      <c r="F303" s="41">
        <f t="shared" si="7"/>
        <v>435</v>
      </c>
      <c r="G303" s="42">
        <v>267</v>
      </c>
    </row>
    <row r="304" spans="1:7">
      <c r="A304" s="648"/>
      <c r="B304" s="659"/>
      <c r="C304" s="104" t="s">
        <v>859</v>
      </c>
      <c r="D304" s="106">
        <v>750</v>
      </c>
      <c r="E304" s="33">
        <v>3</v>
      </c>
      <c r="F304" s="41">
        <f t="shared" si="7"/>
        <v>2250</v>
      </c>
      <c r="G304" s="42">
        <v>267</v>
      </c>
    </row>
    <row r="305" spans="1:7">
      <c r="A305" s="648"/>
      <c r="B305" s="659"/>
      <c r="C305" s="104" t="s">
        <v>859</v>
      </c>
      <c r="D305" s="106">
        <v>650</v>
      </c>
      <c r="E305" s="33">
        <v>3</v>
      </c>
      <c r="F305" s="41">
        <f t="shared" si="7"/>
        <v>1950</v>
      </c>
      <c r="G305" s="42">
        <v>267</v>
      </c>
    </row>
    <row r="306" spans="1:7">
      <c r="A306" s="648"/>
      <c r="B306" s="659"/>
      <c r="C306" s="104" t="s">
        <v>979</v>
      </c>
      <c r="D306" s="106">
        <v>4</v>
      </c>
      <c r="E306" s="33">
        <v>150</v>
      </c>
      <c r="F306" s="41">
        <f t="shared" si="7"/>
        <v>600</v>
      </c>
      <c r="G306" s="42">
        <v>268</v>
      </c>
    </row>
    <row r="307" spans="1:7">
      <c r="A307" s="648"/>
      <c r="B307" s="659"/>
      <c r="C307" s="104" t="s">
        <v>936</v>
      </c>
      <c r="D307" s="106">
        <v>62.5</v>
      </c>
      <c r="E307" s="33">
        <v>3</v>
      </c>
      <c r="F307" s="41">
        <v>188</v>
      </c>
      <c r="G307" s="42">
        <v>268</v>
      </c>
    </row>
    <row r="308" spans="1:7">
      <c r="A308" s="648"/>
      <c r="B308" s="659"/>
      <c r="C308" s="104" t="s">
        <v>936</v>
      </c>
      <c r="D308" s="106">
        <v>4.8</v>
      </c>
      <c r="E308" s="33">
        <v>8</v>
      </c>
      <c r="F308" s="41">
        <v>39</v>
      </c>
      <c r="G308" s="42">
        <v>268</v>
      </c>
    </row>
    <row r="309" spans="1:7">
      <c r="A309" s="648"/>
      <c r="B309" s="659"/>
      <c r="C309" s="104" t="s">
        <v>936</v>
      </c>
      <c r="D309" s="106">
        <v>57.5</v>
      </c>
      <c r="E309" s="33">
        <v>3</v>
      </c>
      <c r="F309" s="41">
        <v>173</v>
      </c>
      <c r="G309" s="42">
        <v>268</v>
      </c>
    </row>
    <row r="310" spans="1:7">
      <c r="A310" s="648"/>
      <c r="B310" s="659"/>
      <c r="C310" s="104" t="s">
        <v>936</v>
      </c>
      <c r="D310" s="106">
        <v>57.5</v>
      </c>
      <c r="E310" s="33">
        <v>3</v>
      </c>
      <c r="F310" s="41">
        <v>173</v>
      </c>
      <c r="G310" s="42">
        <v>268</v>
      </c>
    </row>
    <row r="311" spans="1:7">
      <c r="A311" s="648"/>
      <c r="B311" s="659"/>
      <c r="C311" s="104" t="s">
        <v>936</v>
      </c>
      <c r="D311" s="106">
        <v>112.5</v>
      </c>
      <c r="E311" s="33">
        <v>3</v>
      </c>
      <c r="F311" s="41">
        <v>338</v>
      </c>
      <c r="G311" s="42">
        <v>268</v>
      </c>
    </row>
    <row r="312" spans="1:7">
      <c r="A312" s="648"/>
      <c r="B312" s="659"/>
      <c r="C312" s="104" t="s">
        <v>937</v>
      </c>
      <c r="D312" s="106">
        <v>300</v>
      </c>
      <c r="E312" s="33">
        <v>5</v>
      </c>
      <c r="F312" s="41">
        <f t="shared" si="7"/>
        <v>1500</v>
      </c>
      <c r="G312" s="42">
        <v>268</v>
      </c>
    </row>
    <row r="313" spans="1:7">
      <c r="A313" s="648"/>
      <c r="B313" s="659"/>
      <c r="C313" s="104" t="s">
        <v>938</v>
      </c>
      <c r="D313" s="106">
        <v>1.8</v>
      </c>
      <c r="E313" s="33">
        <v>998</v>
      </c>
      <c r="F313" s="41">
        <v>1797</v>
      </c>
      <c r="G313" s="42">
        <v>268</v>
      </c>
    </row>
    <row r="314" spans="1:7">
      <c r="A314" s="648"/>
      <c r="B314" s="659"/>
      <c r="C314" s="104" t="s">
        <v>939</v>
      </c>
      <c r="D314" s="106">
        <v>1.4</v>
      </c>
      <c r="E314" s="33">
        <v>1000</v>
      </c>
      <c r="F314" s="41">
        <f t="shared" si="7"/>
        <v>1400</v>
      </c>
      <c r="G314" s="42">
        <v>268</v>
      </c>
    </row>
    <row r="315" spans="1:7">
      <c r="A315" s="648"/>
      <c r="B315" s="659"/>
      <c r="C315" s="104" t="s">
        <v>551</v>
      </c>
      <c r="D315" s="106">
        <v>7.85</v>
      </c>
      <c r="E315" s="33">
        <v>150</v>
      </c>
      <c r="F315" s="41">
        <v>1178</v>
      </c>
      <c r="G315" s="42">
        <v>268</v>
      </c>
    </row>
    <row r="316" spans="1:7">
      <c r="A316" s="648"/>
      <c r="B316" s="659"/>
      <c r="C316" s="104" t="s">
        <v>1004</v>
      </c>
      <c r="D316" s="106">
        <v>3</v>
      </c>
      <c r="E316" s="33">
        <v>200</v>
      </c>
      <c r="F316" s="41">
        <f t="shared" si="7"/>
        <v>600</v>
      </c>
      <c r="G316" s="42">
        <v>268</v>
      </c>
    </row>
    <row r="317" spans="1:7">
      <c r="A317" s="648"/>
      <c r="B317" s="659"/>
      <c r="C317" s="104" t="s">
        <v>940</v>
      </c>
      <c r="D317" s="106">
        <v>85</v>
      </c>
      <c r="E317" s="33">
        <v>66</v>
      </c>
      <c r="F317" s="41">
        <f t="shared" si="7"/>
        <v>5610</v>
      </c>
      <c r="G317" s="42">
        <v>268</v>
      </c>
    </row>
    <row r="318" spans="1:7">
      <c r="A318" s="648"/>
      <c r="B318" s="659"/>
      <c r="C318" s="104" t="s">
        <v>1005</v>
      </c>
      <c r="D318" s="106">
        <v>28.5</v>
      </c>
      <c r="E318" s="33">
        <v>2</v>
      </c>
      <c r="F318" s="41">
        <f t="shared" si="7"/>
        <v>57</v>
      </c>
      <c r="G318" s="42">
        <v>268</v>
      </c>
    </row>
    <row r="319" spans="1:7">
      <c r="A319" s="648"/>
      <c r="B319" s="659"/>
      <c r="C319" s="104" t="s">
        <v>1006</v>
      </c>
      <c r="D319" s="106">
        <v>35</v>
      </c>
      <c r="E319" s="33">
        <v>6</v>
      </c>
      <c r="F319" s="41">
        <f t="shared" si="7"/>
        <v>210</v>
      </c>
      <c r="G319" s="42">
        <v>268</v>
      </c>
    </row>
    <row r="320" spans="1:7">
      <c r="A320" s="648"/>
      <c r="B320" s="659"/>
      <c r="C320" s="104" t="s">
        <v>1007</v>
      </c>
      <c r="D320" s="106">
        <v>3</v>
      </c>
      <c r="E320" s="33">
        <v>198</v>
      </c>
      <c r="F320" s="41">
        <f t="shared" si="7"/>
        <v>594</v>
      </c>
      <c r="G320" s="42">
        <v>268</v>
      </c>
    </row>
    <row r="321" spans="1:7">
      <c r="A321" s="648"/>
      <c r="B321" s="659"/>
      <c r="C321" s="104" t="s">
        <v>936</v>
      </c>
      <c r="D321" s="106">
        <v>56.25</v>
      </c>
      <c r="E321" s="33">
        <v>12</v>
      </c>
      <c r="F321" s="41">
        <f t="shared" ref="F321:F365" si="8">+D321*E321</f>
        <v>675</v>
      </c>
      <c r="G321" s="42">
        <v>268</v>
      </c>
    </row>
    <row r="322" spans="1:7">
      <c r="A322" s="648"/>
      <c r="B322" s="659"/>
      <c r="C322" s="104" t="s">
        <v>554</v>
      </c>
      <c r="D322" s="106">
        <v>32.5</v>
      </c>
      <c r="E322" s="33">
        <v>2</v>
      </c>
      <c r="F322" s="41">
        <f t="shared" si="8"/>
        <v>65</v>
      </c>
      <c r="G322" s="42">
        <v>269</v>
      </c>
    </row>
    <row r="323" spans="1:7">
      <c r="A323" s="648"/>
      <c r="B323" s="659"/>
      <c r="C323" s="104" t="s">
        <v>1008</v>
      </c>
      <c r="D323" s="106">
        <v>2</v>
      </c>
      <c r="E323" s="33">
        <v>30</v>
      </c>
      <c r="F323" s="41">
        <f t="shared" si="8"/>
        <v>60</v>
      </c>
      <c r="G323" s="42">
        <v>269</v>
      </c>
    </row>
    <row r="324" spans="1:7">
      <c r="A324" s="648"/>
      <c r="B324" s="659"/>
      <c r="C324" s="104" t="s">
        <v>1008</v>
      </c>
      <c r="D324" s="106">
        <v>35</v>
      </c>
      <c r="E324" s="33">
        <v>2</v>
      </c>
      <c r="F324" s="41">
        <f t="shared" si="8"/>
        <v>70</v>
      </c>
      <c r="G324" s="42">
        <v>269</v>
      </c>
    </row>
    <row r="325" spans="1:7">
      <c r="A325" s="648"/>
      <c r="B325" s="659"/>
      <c r="C325" s="104" t="s">
        <v>1008</v>
      </c>
      <c r="D325" s="106">
        <v>110</v>
      </c>
      <c r="E325" s="33">
        <v>2</v>
      </c>
      <c r="F325" s="41">
        <f t="shared" si="8"/>
        <v>220</v>
      </c>
      <c r="G325" s="42">
        <v>269</v>
      </c>
    </row>
    <row r="326" spans="1:7">
      <c r="A326" s="648"/>
      <c r="B326" s="659"/>
      <c r="C326" s="104" t="s">
        <v>869</v>
      </c>
      <c r="D326" s="106">
        <v>35</v>
      </c>
      <c r="E326" s="33">
        <v>2</v>
      </c>
      <c r="F326" s="41">
        <f t="shared" si="8"/>
        <v>70</v>
      </c>
      <c r="G326" s="42">
        <v>269</v>
      </c>
    </row>
    <row r="327" spans="1:7">
      <c r="A327" s="648"/>
      <c r="B327" s="659"/>
      <c r="C327" s="104" t="s">
        <v>564</v>
      </c>
      <c r="D327" s="106">
        <v>18.5</v>
      </c>
      <c r="E327" s="33">
        <v>15</v>
      </c>
      <c r="F327" s="41">
        <v>278</v>
      </c>
      <c r="G327" s="42">
        <v>283</v>
      </c>
    </row>
    <row r="328" spans="1:7">
      <c r="A328" s="648"/>
      <c r="B328" s="659"/>
      <c r="C328" s="104" t="s">
        <v>1009</v>
      </c>
      <c r="D328" s="106">
        <v>1000</v>
      </c>
      <c r="E328" s="33">
        <v>2</v>
      </c>
      <c r="F328" s="41">
        <f t="shared" si="8"/>
        <v>2000</v>
      </c>
      <c r="G328" s="42">
        <v>284</v>
      </c>
    </row>
    <row r="329" spans="1:7">
      <c r="A329" s="648"/>
      <c r="B329" s="659"/>
      <c r="C329" s="104" t="s">
        <v>1010</v>
      </c>
      <c r="D329" s="106">
        <v>9.5</v>
      </c>
      <c r="E329" s="33"/>
      <c r="F329" s="41">
        <f t="shared" si="8"/>
        <v>0</v>
      </c>
      <c r="G329" s="42">
        <v>286</v>
      </c>
    </row>
    <row r="330" spans="1:7">
      <c r="A330" s="648"/>
      <c r="B330" s="659"/>
      <c r="C330" s="104" t="s">
        <v>984</v>
      </c>
      <c r="D330" s="106">
        <v>4.9000000000000004</v>
      </c>
      <c r="E330" s="33">
        <v>20</v>
      </c>
      <c r="F330" s="41">
        <f t="shared" si="8"/>
        <v>98</v>
      </c>
      <c r="G330" s="42">
        <v>291</v>
      </c>
    </row>
    <row r="331" spans="1:7">
      <c r="A331" s="648"/>
      <c r="B331" s="659"/>
      <c r="C331" s="104" t="s">
        <v>1011</v>
      </c>
      <c r="D331" s="106">
        <v>8.25</v>
      </c>
      <c r="E331" s="33">
        <v>8</v>
      </c>
      <c r="F331" s="41">
        <f t="shared" si="8"/>
        <v>66</v>
      </c>
      <c r="G331" s="42">
        <v>291</v>
      </c>
    </row>
    <row r="332" spans="1:7">
      <c r="A332" s="648"/>
      <c r="B332" s="659"/>
      <c r="C332" s="104" t="s">
        <v>943</v>
      </c>
      <c r="D332" s="106">
        <v>5.75</v>
      </c>
      <c r="E332" s="33">
        <v>25</v>
      </c>
      <c r="F332" s="41">
        <v>144</v>
      </c>
      <c r="G332" s="42">
        <v>291</v>
      </c>
    </row>
    <row r="333" spans="1:7">
      <c r="A333" s="648"/>
      <c r="B333" s="659"/>
      <c r="C333" s="104" t="s">
        <v>337</v>
      </c>
      <c r="D333" s="106">
        <v>3.5</v>
      </c>
      <c r="E333" s="33">
        <v>68</v>
      </c>
      <c r="F333" s="41">
        <f t="shared" si="8"/>
        <v>238</v>
      </c>
      <c r="G333" s="42">
        <v>291</v>
      </c>
    </row>
    <row r="334" spans="1:7">
      <c r="A334" s="648"/>
      <c r="B334" s="659"/>
      <c r="C334" s="104" t="s">
        <v>1012</v>
      </c>
      <c r="D334" s="106">
        <v>3.5</v>
      </c>
      <c r="E334" s="33">
        <v>72</v>
      </c>
      <c r="F334" s="41">
        <f t="shared" si="8"/>
        <v>252</v>
      </c>
      <c r="G334" s="42">
        <v>291</v>
      </c>
    </row>
    <row r="335" spans="1:7">
      <c r="A335" s="648"/>
      <c r="B335" s="659"/>
      <c r="C335" s="104" t="s">
        <v>826</v>
      </c>
      <c r="D335" s="106">
        <v>1.5</v>
      </c>
      <c r="E335" s="33">
        <v>98</v>
      </c>
      <c r="F335" s="41">
        <f t="shared" si="8"/>
        <v>147</v>
      </c>
      <c r="G335" s="42">
        <v>291</v>
      </c>
    </row>
    <row r="336" spans="1:7">
      <c r="A336" s="648"/>
      <c r="B336" s="659"/>
      <c r="C336" s="104" t="s">
        <v>1012</v>
      </c>
      <c r="D336" s="106">
        <v>3.5</v>
      </c>
      <c r="E336" s="33">
        <v>72</v>
      </c>
      <c r="F336" s="41">
        <f t="shared" si="8"/>
        <v>252</v>
      </c>
      <c r="G336" s="42">
        <v>291</v>
      </c>
    </row>
    <row r="337" spans="1:7">
      <c r="A337" s="648"/>
      <c r="B337" s="659"/>
      <c r="C337" s="104" t="s">
        <v>603</v>
      </c>
      <c r="D337" s="106">
        <v>5.25</v>
      </c>
      <c r="E337" s="33">
        <v>25</v>
      </c>
      <c r="F337" s="41">
        <v>132</v>
      </c>
      <c r="G337" s="42">
        <v>291</v>
      </c>
    </row>
    <row r="338" spans="1:7">
      <c r="A338" s="648"/>
      <c r="B338" s="659"/>
      <c r="C338" s="104" t="s">
        <v>1013</v>
      </c>
      <c r="D338" s="106">
        <v>5.25</v>
      </c>
      <c r="E338" s="33">
        <v>25</v>
      </c>
      <c r="F338" s="41">
        <v>132</v>
      </c>
      <c r="G338" s="42">
        <v>291</v>
      </c>
    </row>
    <row r="339" spans="1:7">
      <c r="A339" s="648"/>
      <c r="B339" s="659"/>
      <c r="C339" s="104" t="s">
        <v>603</v>
      </c>
      <c r="D339" s="106">
        <v>5.25</v>
      </c>
      <c r="E339" s="33">
        <v>25</v>
      </c>
      <c r="F339" s="41">
        <v>132</v>
      </c>
      <c r="G339" s="42">
        <v>291</v>
      </c>
    </row>
    <row r="340" spans="1:7">
      <c r="A340" s="648"/>
      <c r="B340" s="659"/>
      <c r="C340" s="104" t="s">
        <v>1013</v>
      </c>
      <c r="D340" s="106">
        <v>5.25</v>
      </c>
      <c r="E340" s="33">
        <v>25</v>
      </c>
      <c r="F340" s="41">
        <v>132</v>
      </c>
      <c r="G340" s="42">
        <v>291</v>
      </c>
    </row>
    <row r="341" spans="1:7">
      <c r="A341" s="648"/>
      <c r="B341" s="659"/>
      <c r="C341" s="104" t="s">
        <v>1014</v>
      </c>
      <c r="D341" s="106">
        <v>60</v>
      </c>
      <c r="E341" s="33">
        <v>5</v>
      </c>
      <c r="F341" s="41">
        <f t="shared" si="8"/>
        <v>300</v>
      </c>
      <c r="G341" s="42">
        <v>291</v>
      </c>
    </row>
    <row r="342" spans="1:7">
      <c r="A342" s="648"/>
      <c r="B342" s="659"/>
      <c r="C342" s="104" t="s">
        <v>944</v>
      </c>
      <c r="D342" s="106">
        <v>5</v>
      </c>
      <c r="E342" s="33">
        <v>25</v>
      </c>
      <c r="F342" s="41">
        <f t="shared" si="8"/>
        <v>125</v>
      </c>
      <c r="G342" s="42">
        <v>291</v>
      </c>
    </row>
    <row r="343" spans="1:7">
      <c r="A343" s="648"/>
      <c r="B343" s="659"/>
      <c r="C343" s="104" t="s">
        <v>561</v>
      </c>
      <c r="D343" s="106">
        <v>7.8</v>
      </c>
      <c r="E343" s="33">
        <v>25</v>
      </c>
      <c r="F343" s="41">
        <f t="shared" si="8"/>
        <v>195</v>
      </c>
      <c r="G343" s="42">
        <v>291</v>
      </c>
    </row>
    <row r="344" spans="1:7">
      <c r="A344" s="648"/>
      <c r="B344" s="659"/>
      <c r="C344" s="104" t="s">
        <v>983</v>
      </c>
      <c r="D344" s="106">
        <v>890</v>
      </c>
      <c r="E344" s="33">
        <v>0</v>
      </c>
      <c r="F344" s="41">
        <f t="shared" si="8"/>
        <v>0</v>
      </c>
      <c r="G344" s="42">
        <v>291</v>
      </c>
    </row>
    <row r="345" spans="1:7">
      <c r="A345" s="648"/>
      <c r="B345" s="659"/>
      <c r="C345" s="104" t="s">
        <v>946</v>
      </c>
      <c r="D345" s="106">
        <v>15</v>
      </c>
      <c r="E345" s="33">
        <v>12</v>
      </c>
      <c r="F345" s="41">
        <f t="shared" si="8"/>
        <v>180</v>
      </c>
      <c r="G345" s="42">
        <v>291</v>
      </c>
    </row>
    <row r="346" spans="1:7">
      <c r="A346" s="648"/>
      <c r="B346" s="659"/>
      <c r="C346" s="104" t="s">
        <v>563</v>
      </c>
      <c r="D346" s="106">
        <v>9.5</v>
      </c>
      <c r="E346" s="33">
        <v>12</v>
      </c>
      <c r="F346" s="41">
        <f t="shared" si="8"/>
        <v>114</v>
      </c>
      <c r="G346" s="42">
        <v>291</v>
      </c>
    </row>
    <row r="347" spans="1:7">
      <c r="A347" s="648"/>
      <c r="B347" s="659"/>
      <c r="C347" s="104" t="s">
        <v>984</v>
      </c>
      <c r="D347" s="106">
        <v>4.9000000000000004</v>
      </c>
      <c r="E347" s="33">
        <v>6</v>
      </c>
      <c r="F347" s="41">
        <v>30</v>
      </c>
      <c r="G347" s="42">
        <v>291</v>
      </c>
    </row>
    <row r="348" spans="1:7">
      <c r="A348" s="648"/>
      <c r="B348" s="659"/>
      <c r="C348" s="104" t="s">
        <v>828</v>
      </c>
      <c r="D348" s="106">
        <v>9.25</v>
      </c>
      <c r="E348" s="33">
        <v>10</v>
      </c>
      <c r="F348" s="41">
        <v>93</v>
      </c>
      <c r="G348" s="42">
        <v>291</v>
      </c>
    </row>
    <row r="349" spans="1:7">
      <c r="A349" s="648"/>
      <c r="B349" s="659"/>
      <c r="C349" s="104" t="s">
        <v>868</v>
      </c>
      <c r="D349" s="106">
        <v>13</v>
      </c>
      <c r="E349" s="33">
        <v>10</v>
      </c>
      <c r="F349" s="41">
        <f t="shared" si="8"/>
        <v>130</v>
      </c>
      <c r="G349" s="42">
        <v>291</v>
      </c>
    </row>
    <row r="350" spans="1:7">
      <c r="A350" s="648"/>
      <c r="B350" s="659"/>
      <c r="C350" s="104" t="s">
        <v>567</v>
      </c>
      <c r="D350" s="106">
        <v>45</v>
      </c>
      <c r="E350" s="33">
        <v>7</v>
      </c>
      <c r="F350" s="41">
        <f t="shared" si="8"/>
        <v>315</v>
      </c>
      <c r="G350" s="42">
        <v>291</v>
      </c>
    </row>
    <row r="351" spans="1:7">
      <c r="A351" s="648"/>
      <c r="B351" s="659"/>
      <c r="C351" s="104" t="s">
        <v>947</v>
      </c>
      <c r="D351" s="106">
        <v>2</v>
      </c>
      <c r="E351" s="33">
        <v>23</v>
      </c>
      <c r="F351" s="41">
        <f t="shared" si="8"/>
        <v>46</v>
      </c>
      <c r="G351" s="42">
        <v>291</v>
      </c>
    </row>
    <row r="352" spans="1:7">
      <c r="A352" s="648"/>
      <c r="B352" s="659"/>
      <c r="C352" s="104" t="s">
        <v>948</v>
      </c>
      <c r="D352" s="106">
        <v>3</v>
      </c>
      <c r="E352" s="33">
        <v>35</v>
      </c>
      <c r="F352" s="41">
        <f t="shared" si="8"/>
        <v>105</v>
      </c>
      <c r="G352" s="42">
        <v>291</v>
      </c>
    </row>
    <row r="353" spans="1:7">
      <c r="A353" s="648"/>
      <c r="B353" s="659"/>
      <c r="C353" s="104" t="s">
        <v>1015</v>
      </c>
      <c r="D353" s="106">
        <v>1.05</v>
      </c>
      <c r="E353" s="33">
        <v>41</v>
      </c>
      <c r="F353" s="41">
        <v>44</v>
      </c>
      <c r="G353" s="42">
        <v>291</v>
      </c>
    </row>
    <row r="354" spans="1:7">
      <c r="A354" s="648"/>
      <c r="B354" s="659"/>
      <c r="C354" s="104" t="s">
        <v>949</v>
      </c>
      <c r="D354" s="106">
        <v>10</v>
      </c>
      <c r="E354" s="33">
        <v>9</v>
      </c>
      <c r="F354" s="41">
        <f t="shared" si="8"/>
        <v>90</v>
      </c>
      <c r="G354" s="42">
        <v>291</v>
      </c>
    </row>
    <row r="355" spans="1:7">
      <c r="A355" s="648"/>
      <c r="B355" s="659"/>
      <c r="C355" s="104" t="s">
        <v>950</v>
      </c>
      <c r="D355" s="106">
        <v>11</v>
      </c>
      <c r="E355" s="33">
        <v>17</v>
      </c>
      <c r="F355" s="41">
        <f t="shared" si="8"/>
        <v>187</v>
      </c>
      <c r="G355" s="42">
        <v>291</v>
      </c>
    </row>
    <row r="356" spans="1:7">
      <c r="A356" s="648"/>
      <c r="B356" s="659"/>
      <c r="C356" s="104" t="s">
        <v>957</v>
      </c>
      <c r="D356" s="106">
        <v>15.95</v>
      </c>
      <c r="E356" s="33">
        <v>7</v>
      </c>
      <c r="F356" s="41">
        <v>112</v>
      </c>
      <c r="G356" s="42">
        <v>291</v>
      </c>
    </row>
    <row r="357" spans="1:7">
      <c r="A357" s="648"/>
      <c r="B357" s="659"/>
      <c r="C357" s="104" t="s">
        <v>951</v>
      </c>
      <c r="D357" s="106">
        <v>180</v>
      </c>
      <c r="E357" s="33">
        <v>2</v>
      </c>
      <c r="F357" s="41">
        <f t="shared" si="8"/>
        <v>360</v>
      </c>
      <c r="G357" s="42">
        <v>291</v>
      </c>
    </row>
    <row r="358" spans="1:7">
      <c r="A358" s="648"/>
      <c r="B358" s="659"/>
      <c r="C358" s="104" t="s">
        <v>562</v>
      </c>
      <c r="D358" s="106">
        <v>65</v>
      </c>
      <c r="E358" s="33">
        <v>5</v>
      </c>
      <c r="F358" s="41">
        <f t="shared" si="8"/>
        <v>325</v>
      </c>
      <c r="G358" s="42">
        <v>291</v>
      </c>
    </row>
    <row r="359" spans="1:7">
      <c r="A359" s="648"/>
      <c r="B359" s="659"/>
      <c r="C359" s="104" t="s">
        <v>954</v>
      </c>
      <c r="D359" s="106">
        <v>1.3</v>
      </c>
      <c r="E359" s="33">
        <v>8</v>
      </c>
      <c r="F359" s="41">
        <v>11</v>
      </c>
      <c r="G359" s="42">
        <v>291</v>
      </c>
    </row>
    <row r="360" spans="1:7">
      <c r="A360" s="648"/>
      <c r="B360" s="659"/>
      <c r="C360" s="104" t="s">
        <v>955</v>
      </c>
      <c r="D360" s="106">
        <v>2</v>
      </c>
      <c r="E360" s="33">
        <v>35</v>
      </c>
      <c r="F360" s="41">
        <f t="shared" si="8"/>
        <v>70</v>
      </c>
      <c r="G360" s="42">
        <v>291</v>
      </c>
    </row>
    <row r="361" spans="1:7">
      <c r="A361" s="648"/>
      <c r="B361" s="659"/>
      <c r="C361" s="104" t="s">
        <v>71</v>
      </c>
      <c r="D361" s="106">
        <v>1.25</v>
      </c>
      <c r="E361" s="33">
        <v>12</v>
      </c>
      <c r="F361" s="41">
        <f t="shared" si="8"/>
        <v>15</v>
      </c>
      <c r="G361" s="42">
        <v>291</v>
      </c>
    </row>
    <row r="362" spans="1:7">
      <c r="A362" s="648"/>
      <c r="B362" s="659"/>
      <c r="C362" s="104" t="s">
        <v>868</v>
      </c>
      <c r="D362" s="106">
        <v>4.5</v>
      </c>
      <c r="E362" s="33">
        <v>8</v>
      </c>
      <c r="F362" s="41">
        <f t="shared" si="8"/>
        <v>36</v>
      </c>
      <c r="G362" s="42">
        <v>291</v>
      </c>
    </row>
    <row r="363" spans="1:7">
      <c r="A363" s="648"/>
      <c r="B363" s="659"/>
      <c r="C363" s="104" t="s">
        <v>573</v>
      </c>
      <c r="D363" s="106">
        <v>1.25</v>
      </c>
      <c r="E363" s="33">
        <v>50</v>
      </c>
      <c r="F363" s="41">
        <v>63</v>
      </c>
      <c r="G363" s="42">
        <v>291</v>
      </c>
    </row>
    <row r="364" spans="1:7">
      <c r="A364" s="648"/>
      <c r="B364" s="659"/>
      <c r="C364" s="104" t="s">
        <v>957</v>
      </c>
      <c r="D364" s="106">
        <v>4</v>
      </c>
      <c r="E364" s="33">
        <v>5</v>
      </c>
      <c r="F364" s="41">
        <f t="shared" si="8"/>
        <v>20</v>
      </c>
      <c r="G364" s="42">
        <v>291</v>
      </c>
    </row>
    <row r="365" spans="1:7">
      <c r="A365" s="648"/>
      <c r="B365" s="659"/>
      <c r="C365" s="104" t="s">
        <v>830</v>
      </c>
      <c r="D365" s="106">
        <v>11.2</v>
      </c>
      <c r="E365" s="33">
        <v>60</v>
      </c>
      <c r="F365" s="41">
        <f t="shared" si="8"/>
        <v>672</v>
      </c>
      <c r="G365" s="42">
        <v>292</v>
      </c>
    </row>
    <row r="366" spans="1:7">
      <c r="A366" s="648"/>
      <c r="B366" s="659"/>
      <c r="C366" s="104" t="s">
        <v>591</v>
      </c>
      <c r="D366" s="106">
        <v>13.5</v>
      </c>
      <c r="E366" s="33">
        <v>25</v>
      </c>
      <c r="F366" s="41">
        <v>338</v>
      </c>
      <c r="G366" s="42">
        <v>292</v>
      </c>
    </row>
    <row r="367" spans="1:7">
      <c r="A367" s="648"/>
      <c r="B367" s="659"/>
      <c r="C367" s="104" t="s">
        <v>1016</v>
      </c>
      <c r="D367" s="106">
        <v>27.5</v>
      </c>
      <c r="E367" s="33">
        <v>18</v>
      </c>
      <c r="F367" s="41">
        <f t="shared" ref="F367:F385" si="9">+D367*E367</f>
        <v>495</v>
      </c>
      <c r="G367" s="42">
        <v>292</v>
      </c>
    </row>
    <row r="368" spans="1:7">
      <c r="A368" s="648"/>
      <c r="B368" s="659"/>
      <c r="C368" s="104" t="s">
        <v>570</v>
      </c>
      <c r="D368" s="106">
        <v>8.5</v>
      </c>
      <c r="E368" s="33">
        <v>100</v>
      </c>
      <c r="F368" s="41">
        <f t="shared" si="9"/>
        <v>850</v>
      </c>
      <c r="G368" s="42">
        <v>292</v>
      </c>
    </row>
    <row r="369" spans="1:7">
      <c r="A369" s="648"/>
      <c r="B369" s="659"/>
      <c r="C369" s="104" t="s">
        <v>830</v>
      </c>
      <c r="D369" s="106">
        <v>11.5</v>
      </c>
      <c r="E369" s="33">
        <v>60</v>
      </c>
      <c r="F369" s="41">
        <f t="shared" si="9"/>
        <v>690</v>
      </c>
      <c r="G369" s="42">
        <v>292</v>
      </c>
    </row>
    <row r="370" spans="1:7">
      <c r="A370" s="648"/>
      <c r="B370" s="659"/>
      <c r="C370" s="104" t="s">
        <v>958</v>
      </c>
      <c r="D370" s="106">
        <v>14.5</v>
      </c>
      <c r="E370" s="33">
        <v>50</v>
      </c>
      <c r="F370" s="41">
        <f t="shared" si="9"/>
        <v>725</v>
      </c>
      <c r="G370" s="42">
        <v>292</v>
      </c>
    </row>
    <row r="371" spans="1:7">
      <c r="A371" s="648"/>
      <c r="B371" s="659"/>
      <c r="C371" s="104" t="s">
        <v>1017</v>
      </c>
      <c r="D371" s="106">
        <v>2</v>
      </c>
      <c r="E371" s="33">
        <v>2</v>
      </c>
      <c r="F371" s="41">
        <f t="shared" si="9"/>
        <v>4</v>
      </c>
      <c r="G371" s="42">
        <v>295</v>
      </c>
    </row>
    <row r="372" spans="1:7">
      <c r="A372" s="648"/>
      <c r="B372" s="659"/>
      <c r="C372" s="104" t="s">
        <v>968</v>
      </c>
      <c r="D372" s="106">
        <v>20</v>
      </c>
      <c r="E372" s="33">
        <v>4</v>
      </c>
      <c r="F372" s="41">
        <f t="shared" si="9"/>
        <v>80</v>
      </c>
      <c r="G372" s="42">
        <v>297</v>
      </c>
    </row>
    <row r="373" spans="1:7">
      <c r="A373" s="648"/>
      <c r="B373" s="659"/>
      <c r="C373" s="104" t="s">
        <v>968</v>
      </c>
      <c r="D373" s="106">
        <v>8.25</v>
      </c>
      <c r="E373" s="33">
        <v>22</v>
      </c>
      <c r="F373" s="41">
        <v>182</v>
      </c>
      <c r="G373" s="42">
        <v>297</v>
      </c>
    </row>
    <row r="374" spans="1:7">
      <c r="A374" s="648"/>
      <c r="B374" s="659"/>
      <c r="C374" s="104" t="s">
        <v>966</v>
      </c>
      <c r="D374" s="106">
        <v>20</v>
      </c>
      <c r="E374" s="33">
        <v>4</v>
      </c>
      <c r="F374" s="41">
        <f t="shared" si="9"/>
        <v>80</v>
      </c>
      <c r="G374" s="42">
        <v>297</v>
      </c>
    </row>
    <row r="375" spans="1:7">
      <c r="A375" s="648"/>
      <c r="B375" s="659"/>
      <c r="C375" s="104" t="s">
        <v>967</v>
      </c>
      <c r="D375" s="106">
        <v>38</v>
      </c>
      <c r="E375" s="33">
        <v>7</v>
      </c>
      <c r="F375" s="41">
        <f t="shared" si="9"/>
        <v>266</v>
      </c>
      <c r="G375" s="42">
        <v>297</v>
      </c>
    </row>
    <row r="376" spans="1:7">
      <c r="A376" s="648"/>
      <c r="B376" s="659"/>
      <c r="C376" s="104" t="s">
        <v>1018</v>
      </c>
      <c r="D376" s="106">
        <v>3500</v>
      </c>
      <c r="E376" s="33">
        <v>1</v>
      </c>
      <c r="F376" s="41">
        <f t="shared" si="9"/>
        <v>3500</v>
      </c>
      <c r="G376" s="42">
        <v>297</v>
      </c>
    </row>
    <row r="377" spans="1:7">
      <c r="A377" s="648"/>
      <c r="B377" s="659"/>
      <c r="C377" s="104" t="s">
        <v>1019</v>
      </c>
      <c r="D377" s="106">
        <v>1900</v>
      </c>
      <c r="E377" s="33">
        <v>1</v>
      </c>
      <c r="F377" s="41">
        <f t="shared" si="9"/>
        <v>1900</v>
      </c>
      <c r="G377" s="42">
        <v>297</v>
      </c>
    </row>
    <row r="378" spans="1:7">
      <c r="A378" s="648"/>
      <c r="B378" s="659"/>
      <c r="C378" s="104" t="s">
        <v>1020</v>
      </c>
      <c r="D378" s="106">
        <v>5</v>
      </c>
      <c r="E378" s="33">
        <v>21</v>
      </c>
      <c r="F378" s="41">
        <f t="shared" si="9"/>
        <v>105</v>
      </c>
      <c r="G378" s="42">
        <v>299</v>
      </c>
    </row>
    <row r="379" spans="1:7">
      <c r="A379" s="648"/>
      <c r="B379" s="659"/>
      <c r="C379" s="104" t="s">
        <v>580</v>
      </c>
      <c r="D379" s="106">
        <v>5</v>
      </c>
      <c r="E379" s="33">
        <v>20</v>
      </c>
      <c r="F379" s="41">
        <f t="shared" si="9"/>
        <v>100</v>
      </c>
      <c r="G379" s="42">
        <v>299</v>
      </c>
    </row>
    <row r="380" spans="1:7">
      <c r="A380" s="648"/>
      <c r="B380" s="659"/>
      <c r="C380" s="104" t="s">
        <v>971</v>
      </c>
      <c r="D380" s="106">
        <v>12</v>
      </c>
      <c r="E380" s="33">
        <v>10</v>
      </c>
      <c r="F380" s="41">
        <f t="shared" si="9"/>
        <v>120</v>
      </c>
      <c r="G380" s="42">
        <v>299</v>
      </c>
    </row>
    <row r="381" spans="1:7">
      <c r="A381" s="648"/>
      <c r="B381" s="659"/>
      <c r="C381" s="104" t="s">
        <v>971</v>
      </c>
      <c r="D381" s="106">
        <v>15</v>
      </c>
      <c r="E381" s="33">
        <v>10</v>
      </c>
      <c r="F381" s="41">
        <f t="shared" si="9"/>
        <v>150</v>
      </c>
      <c r="G381" s="42">
        <v>299</v>
      </c>
    </row>
    <row r="382" spans="1:7" ht="15.75" customHeight="1">
      <c r="A382" s="648"/>
      <c r="B382" s="659"/>
      <c r="C382" s="104" t="s">
        <v>971</v>
      </c>
      <c r="D382" s="106">
        <v>20</v>
      </c>
      <c r="E382" s="33">
        <v>10</v>
      </c>
      <c r="F382" s="41">
        <f t="shared" si="9"/>
        <v>200</v>
      </c>
      <c r="G382" s="42">
        <v>299</v>
      </c>
    </row>
    <row r="383" spans="1:7">
      <c r="A383" s="648"/>
      <c r="B383" s="659"/>
      <c r="C383" s="104" t="s">
        <v>595</v>
      </c>
      <c r="D383" s="106">
        <v>10</v>
      </c>
      <c r="E383" s="33">
        <v>30</v>
      </c>
      <c r="F383" s="41">
        <f t="shared" si="9"/>
        <v>300</v>
      </c>
      <c r="G383" s="42">
        <v>299</v>
      </c>
    </row>
    <row r="384" spans="1:7">
      <c r="A384" s="648"/>
      <c r="B384" s="659"/>
      <c r="C384" s="104" t="s">
        <v>1021</v>
      </c>
      <c r="D384" s="106">
        <v>3</v>
      </c>
      <c r="E384" s="33">
        <v>20</v>
      </c>
      <c r="F384" s="41">
        <f t="shared" si="9"/>
        <v>60</v>
      </c>
      <c r="G384" s="42">
        <v>299</v>
      </c>
    </row>
    <row r="385" spans="1:7">
      <c r="A385" s="649"/>
      <c r="B385" s="660"/>
      <c r="C385" s="104" t="s">
        <v>1022</v>
      </c>
      <c r="D385" s="107">
        <v>20</v>
      </c>
      <c r="E385" s="43">
        <v>16</v>
      </c>
      <c r="F385" s="44">
        <f t="shared" si="9"/>
        <v>320</v>
      </c>
      <c r="G385" s="45">
        <v>299</v>
      </c>
    </row>
    <row r="386" spans="1:7">
      <c r="A386" s="657" t="s">
        <v>525</v>
      </c>
      <c r="B386" s="635" t="s">
        <v>7</v>
      </c>
      <c r="C386" s="553" t="s">
        <v>1023</v>
      </c>
      <c r="D386" s="108">
        <v>70000</v>
      </c>
      <c r="E386" s="47">
        <v>12</v>
      </c>
      <c r="F386" s="46">
        <f t="shared" ref="F386:F394" si="10">D386*E386</f>
        <v>840000</v>
      </c>
      <c r="G386" s="48">
        <v>111</v>
      </c>
    </row>
    <row r="387" spans="1:7">
      <c r="A387" s="648"/>
      <c r="B387" s="636"/>
      <c r="C387" s="553" t="s">
        <v>1024</v>
      </c>
      <c r="D387" s="108">
        <v>12000</v>
      </c>
      <c r="E387" s="47">
        <v>12</v>
      </c>
      <c r="F387" s="46">
        <f t="shared" si="10"/>
        <v>144000</v>
      </c>
      <c r="G387" s="48">
        <v>113</v>
      </c>
    </row>
    <row r="388" spans="1:7" ht="31.5">
      <c r="A388" s="648"/>
      <c r="B388" s="636"/>
      <c r="C388" s="553" t="s">
        <v>1025</v>
      </c>
      <c r="D388" s="108">
        <v>11200</v>
      </c>
      <c r="E388" s="47">
        <v>12</v>
      </c>
      <c r="F388" s="46">
        <f t="shared" si="10"/>
        <v>134400</v>
      </c>
      <c r="G388" s="48">
        <v>113</v>
      </c>
    </row>
    <row r="389" spans="1:7">
      <c r="A389" s="648"/>
      <c r="B389" s="636"/>
      <c r="C389" s="553" t="s">
        <v>1026</v>
      </c>
      <c r="D389" s="108">
        <v>33000</v>
      </c>
      <c r="E389" s="47">
        <v>12</v>
      </c>
      <c r="F389" s="46">
        <f t="shared" si="10"/>
        <v>396000</v>
      </c>
      <c r="G389" s="48">
        <v>113</v>
      </c>
    </row>
    <row r="390" spans="1:7">
      <c r="A390" s="648"/>
      <c r="B390" s="636"/>
      <c r="C390" s="553" t="s">
        <v>1027</v>
      </c>
      <c r="D390" s="108">
        <v>31700</v>
      </c>
      <c r="E390" s="47">
        <v>12</v>
      </c>
      <c r="F390" s="46">
        <f t="shared" si="10"/>
        <v>380400</v>
      </c>
      <c r="G390" s="48">
        <v>121</v>
      </c>
    </row>
    <row r="391" spans="1:7">
      <c r="A391" s="648"/>
      <c r="B391" s="636"/>
      <c r="C391" s="29" t="s">
        <v>1028</v>
      </c>
      <c r="D391" s="108">
        <v>23000</v>
      </c>
      <c r="E391" s="47">
        <v>4</v>
      </c>
      <c r="F391" s="46">
        <f t="shared" si="10"/>
        <v>92000</v>
      </c>
      <c r="G391" s="48">
        <v>141</v>
      </c>
    </row>
    <row r="392" spans="1:7">
      <c r="A392" s="648"/>
      <c r="B392" s="636"/>
      <c r="C392" s="553" t="s">
        <v>1029</v>
      </c>
      <c r="D392" s="108">
        <v>24000</v>
      </c>
      <c r="E392" s="47">
        <v>12</v>
      </c>
      <c r="F392" s="46">
        <f t="shared" si="10"/>
        <v>288000</v>
      </c>
      <c r="G392" s="48">
        <v>151</v>
      </c>
    </row>
    <row r="393" spans="1:7">
      <c r="A393" s="648"/>
      <c r="B393" s="636"/>
      <c r="C393" s="553" t="s">
        <v>1030</v>
      </c>
      <c r="D393" s="108">
        <v>10890</v>
      </c>
      <c r="E393" s="47">
        <v>12</v>
      </c>
      <c r="F393" s="46">
        <f t="shared" si="10"/>
        <v>130680</v>
      </c>
      <c r="G393" s="48">
        <v>153</v>
      </c>
    </row>
    <row r="394" spans="1:7">
      <c r="A394" s="648"/>
      <c r="B394" s="636"/>
      <c r="C394" s="29" t="s">
        <v>1031</v>
      </c>
      <c r="D394" s="108">
        <v>92000</v>
      </c>
      <c r="E394" s="47">
        <v>12</v>
      </c>
      <c r="F394" s="46">
        <f t="shared" si="10"/>
        <v>1104000</v>
      </c>
      <c r="G394" s="48">
        <v>156</v>
      </c>
    </row>
    <row r="395" spans="1:7">
      <c r="A395" s="648"/>
      <c r="B395" s="636"/>
      <c r="C395" s="29" t="s">
        <v>1032</v>
      </c>
      <c r="D395" s="108">
        <f>1601851+84549+32800</f>
        <v>1719200</v>
      </c>
      <c r="E395" s="47">
        <v>1</v>
      </c>
      <c r="F395" s="46">
        <f>D395*E395</f>
        <v>1719200</v>
      </c>
      <c r="G395" s="48">
        <v>158</v>
      </c>
    </row>
    <row r="396" spans="1:7">
      <c r="A396" s="648"/>
      <c r="B396" s="636"/>
      <c r="C396" s="553" t="s">
        <v>1033</v>
      </c>
      <c r="D396" s="108">
        <v>12500</v>
      </c>
      <c r="E396" s="47">
        <v>12</v>
      </c>
      <c r="F396" s="46">
        <f>D396*E396</f>
        <v>150000</v>
      </c>
      <c r="G396" s="48">
        <v>165</v>
      </c>
    </row>
    <row r="397" spans="1:7" ht="30">
      <c r="A397" s="648"/>
      <c r="B397" s="636"/>
      <c r="C397" s="29" t="s">
        <v>1034</v>
      </c>
      <c r="D397" s="109">
        <v>1500</v>
      </c>
      <c r="E397" s="19">
        <v>2</v>
      </c>
      <c r="F397" s="46">
        <f>D397*E397</f>
        <v>3000</v>
      </c>
      <c r="G397" s="21">
        <v>166</v>
      </c>
    </row>
    <row r="398" spans="1:7">
      <c r="A398" s="648"/>
      <c r="B398" s="636"/>
      <c r="C398" s="553" t="s">
        <v>1035</v>
      </c>
      <c r="D398" s="109">
        <v>13000</v>
      </c>
      <c r="E398" s="19">
        <v>12</v>
      </c>
      <c r="F398" s="20">
        <f t="shared" ref="F398:F403" si="11">D398*E398</f>
        <v>156000</v>
      </c>
      <c r="G398" s="21">
        <v>169</v>
      </c>
    </row>
    <row r="399" spans="1:7">
      <c r="A399" s="648"/>
      <c r="B399" s="636"/>
      <c r="C399" s="553" t="s">
        <v>1036</v>
      </c>
      <c r="D399" s="109">
        <v>20750</v>
      </c>
      <c r="E399" s="19">
        <v>12</v>
      </c>
      <c r="F399" s="20">
        <f t="shared" si="11"/>
        <v>249000</v>
      </c>
      <c r="G399" s="21">
        <v>171</v>
      </c>
    </row>
    <row r="400" spans="1:7">
      <c r="A400" s="648"/>
      <c r="B400" s="636"/>
      <c r="C400" s="553" t="s">
        <v>1037</v>
      </c>
      <c r="D400" s="109">
        <v>10000</v>
      </c>
      <c r="E400" s="19">
        <v>12</v>
      </c>
      <c r="F400" s="20">
        <f t="shared" si="11"/>
        <v>120000</v>
      </c>
      <c r="G400" s="21">
        <v>174</v>
      </c>
    </row>
    <row r="401" spans="1:7">
      <c r="A401" s="648"/>
      <c r="B401" s="636"/>
      <c r="C401" s="553" t="s">
        <v>1038</v>
      </c>
      <c r="D401" s="109">
        <v>240000</v>
      </c>
      <c r="E401" s="19">
        <v>1</v>
      </c>
      <c r="F401" s="20">
        <f t="shared" si="11"/>
        <v>240000</v>
      </c>
      <c r="G401" s="21">
        <v>191</v>
      </c>
    </row>
    <row r="402" spans="1:7">
      <c r="A402" s="648"/>
      <c r="B402" s="636"/>
      <c r="C402" s="553" t="s">
        <v>1039</v>
      </c>
      <c r="D402" s="109">
        <v>950880</v>
      </c>
      <c r="E402" s="19">
        <v>1</v>
      </c>
      <c r="F402" s="20">
        <f t="shared" si="11"/>
        <v>950880</v>
      </c>
      <c r="G402" s="21">
        <v>197</v>
      </c>
    </row>
    <row r="403" spans="1:7">
      <c r="A403" s="648"/>
      <c r="B403" s="636"/>
      <c r="C403" s="553" t="s">
        <v>904</v>
      </c>
      <c r="D403" s="109">
        <v>4500</v>
      </c>
      <c r="E403" s="19">
        <v>5</v>
      </c>
      <c r="F403" s="20">
        <f t="shared" si="11"/>
        <v>22500</v>
      </c>
      <c r="G403" s="21">
        <v>199</v>
      </c>
    </row>
    <row r="404" spans="1:7">
      <c r="A404" s="648"/>
      <c r="B404" s="636"/>
      <c r="C404" s="29" t="s">
        <v>1040</v>
      </c>
      <c r="D404" s="100">
        <v>190</v>
      </c>
      <c r="E404" s="22">
        <v>1</v>
      </c>
      <c r="F404" s="41">
        <f>+D404*E404</f>
        <v>190</v>
      </c>
      <c r="G404" s="24">
        <v>211</v>
      </c>
    </row>
    <row r="405" spans="1:7">
      <c r="A405" s="648"/>
      <c r="B405" s="636"/>
      <c r="C405" s="29" t="s">
        <v>1041</v>
      </c>
      <c r="D405" s="100">
        <v>10</v>
      </c>
      <c r="E405" s="22">
        <v>10</v>
      </c>
      <c r="F405" s="41">
        <f t="shared" ref="F405:F468" si="12">+D405*E405</f>
        <v>100</v>
      </c>
      <c r="G405" s="24">
        <v>211</v>
      </c>
    </row>
    <row r="406" spans="1:7">
      <c r="A406" s="648"/>
      <c r="B406" s="636"/>
      <c r="C406" s="29" t="s">
        <v>1042</v>
      </c>
      <c r="D406" s="100">
        <v>12.85</v>
      </c>
      <c r="E406" s="22">
        <v>50</v>
      </c>
      <c r="F406" s="41">
        <v>643</v>
      </c>
      <c r="G406" s="24">
        <v>211</v>
      </c>
    </row>
    <row r="407" spans="1:7">
      <c r="A407" s="648"/>
      <c r="B407" s="636"/>
      <c r="C407" s="29" t="s">
        <v>811</v>
      </c>
      <c r="D407" s="100">
        <v>18.399999999999999</v>
      </c>
      <c r="E407" s="22">
        <v>30</v>
      </c>
      <c r="F407" s="41">
        <f t="shared" si="12"/>
        <v>552</v>
      </c>
      <c r="G407" s="24">
        <v>211</v>
      </c>
    </row>
    <row r="408" spans="1:7">
      <c r="A408" s="648"/>
      <c r="B408" s="636"/>
      <c r="C408" s="29" t="s">
        <v>1043</v>
      </c>
      <c r="D408" s="100">
        <v>8.15</v>
      </c>
      <c r="E408" s="22">
        <v>25</v>
      </c>
      <c r="F408" s="41">
        <v>204</v>
      </c>
      <c r="G408" s="24">
        <v>211</v>
      </c>
    </row>
    <row r="409" spans="1:7">
      <c r="A409" s="648"/>
      <c r="B409" s="636"/>
      <c r="C409" s="29" t="s">
        <v>469</v>
      </c>
      <c r="D409" s="100">
        <v>40</v>
      </c>
      <c r="E409" s="22">
        <v>150</v>
      </c>
      <c r="F409" s="41">
        <f t="shared" si="12"/>
        <v>6000</v>
      </c>
      <c r="G409" s="24">
        <v>211</v>
      </c>
    </row>
    <row r="410" spans="1:7">
      <c r="A410" s="648"/>
      <c r="B410" s="636"/>
      <c r="C410" s="29" t="s">
        <v>1044</v>
      </c>
      <c r="D410" s="100">
        <v>40</v>
      </c>
      <c r="E410" s="22">
        <v>360</v>
      </c>
      <c r="F410" s="41">
        <f t="shared" si="12"/>
        <v>14400</v>
      </c>
      <c r="G410" s="24">
        <v>211</v>
      </c>
    </row>
    <row r="411" spans="1:7">
      <c r="A411" s="648"/>
      <c r="B411" s="636"/>
      <c r="C411" s="29" t="s">
        <v>1045</v>
      </c>
      <c r="D411" s="100">
        <v>9.1999999999999993</v>
      </c>
      <c r="E411" s="22">
        <v>600</v>
      </c>
      <c r="F411" s="41">
        <f t="shared" si="12"/>
        <v>5520</v>
      </c>
      <c r="G411" s="24">
        <v>211</v>
      </c>
    </row>
    <row r="412" spans="1:7">
      <c r="A412" s="648"/>
      <c r="B412" s="636"/>
      <c r="C412" s="29" t="s">
        <v>1045</v>
      </c>
      <c r="D412" s="100">
        <v>10.75</v>
      </c>
      <c r="E412" s="22">
        <v>700</v>
      </c>
      <c r="F412" s="41">
        <f t="shared" si="12"/>
        <v>7525</v>
      </c>
      <c r="G412" s="24">
        <v>211</v>
      </c>
    </row>
    <row r="413" spans="1:7">
      <c r="A413" s="648"/>
      <c r="B413" s="636"/>
      <c r="C413" s="29" t="s">
        <v>812</v>
      </c>
      <c r="D413" s="100">
        <v>10</v>
      </c>
      <c r="E413" s="22">
        <v>20</v>
      </c>
      <c r="F413" s="41">
        <f t="shared" si="12"/>
        <v>200</v>
      </c>
      <c r="G413" s="24">
        <v>211</v>
      </c>
    </row>
    <row r="414" spans="1:7">
      <c r="A414" s="648"/>
      <c r="B414" s="636"/>
      <c r="C414" s="29" t="s">
        <v>1045</v>
      </c>
      <c r="D414" s="100">
        <v>16.899999999999999</v>
      </c>
      <c r="E414" s="22">
        <v>12</v>
      </c>
      <c r="F414" s="41">
        <v>203</v>
      </c>
      <c r="G414" s="24">
        <v>211</v>
      </c>
    </row>
    <row r="415" spans="1:7">
      <c r="A415" s="648"/>
      <c r="B415" s="636"/>
      <c r="C415" s="29" t="s">
        <v>813</v>
      </c>
      <c r="D415" s="100">
        <v>53</v>
      </c>
      <c r="E415" s="22">
        <v>150</v>
      </c>
      <c r="F415" s="41">
        <f t="shared" si="12"/>
        <v>7950</v>
      </c>
      <c r="G415" s="24">
        <v>211</v>
      </c>
    </row>
    <row r="416" spans="1:7">
      <c r="A416" s="648"/>
      <c r="B416" s="636"/>
      <c r="C416" s="29" t="s">
        <v>811</v>
      </c>
      <c r="D416" s="100">
        <v>400</v>
      </c>
      <c r="E416" s="22">
        <v>22</v>
      </c>
      <c r="F416" s="41">
        <f t="shared" si="12"/>
        <v>8800</v>
      </c>
      <c r="G416" s="24">
        <v>211</v>
      </c>
    </row>
    <row r="417" spans="1:7">
      <c r="A417" s="648"/>
      <c r="B417" s="636"/>
      <c r="C417" s="29" t="s">
        <v>9</v>
      </c>
      <c r="D417" s="100">
        <v>22.25</v>
      </c>
      <c r="E417" s="22">
        <v>21</v>
      </c>
      <c r="F417" s="41">
        <v>468</v>
      </c>
      <c r="G417" s="24">
        <v>211</v>
      </c>
    </row>
    <row r="418" spans="1:7">
      <c r="A418" s="648"/>
      <c r="B418" s="636"/>
      <c r="C418" s="29" t="s">
        <v>9</v>
      </c>
      <c r="D418" s="100">
        <v>11.5</v>
      </c>
      <c r="E418" s="22">
        <v>501</v>
      </c>
      <c r="F418" s="41">
        <v>5762</v>
      </c>
      <c r="G418" s="24">
        <v>211</v>
      </c>
    </row>
    <row r="419" spans="1:7">
      <c r="A419" s="648"/>
      <c r="B419" s="636"/>
      <c r="C419" s="29" t="s">
        <v>1046</v>
      </c>
      <c r="D419" s="100">
        <v>49.7</v>
      </c>
      <c r="E419" s="22">
        <v>650</v>
      </c>
      <c r="F419" s="41">
        <f t="shared" si="12"/>
        <v>32305.000000000004</v>
      </c>
      <c r="G419" s="24">
        <v>211</v>
      </c>
    </row>
    <row r="420" spans="1:7">
      <c r="A420" s="648"/>
      <c r="B420" s="636"/>
      <c r="C420" s="29" t="s">
        <v>1047</v>
      </c>
      <c r="D420" s="100">
        <v>40</v>
      </c>
      <c r="E420" s="22">
        <v>95</v>
      </c>
      <c r="F420" s="41">
        <f t="shared" si="12"/>
        <v>3800</v>
      </c>
      <c r="G420" s="24">
        <v>211</v>
      </c>
    </row>
    <row r="421" spans="1:7">
      <c r="A421" s="648"/>
      <c r="B421" s="636"/>
      <c r="C421" s="29" t="s">
        <v>1048</v>
      </c>
      <c r="D421" s="100">
        <v>25</v>
      </c>
      <c r="E421" s="22">
        <v>20</v>
      </c>
      <c r="F421" s="41">
        <f t="shared" si="12"/>
        <v>500</v>
      </c>
      <c r="G421" s="24">
        <v>211</v>
      </c>
    </row>
    <row r="422" spans="1:7">
      <c r="A422" s="648"/>
      <c r="B422" s="636"/>
      <c r="C422" s="29" t="s">
        <v>812</v>
      </c>
      <c r="D422" s="100">
        <v>10</v>
      </c>
      <c r="E422" s="22">
        <v>150</v>
      </c>
      <c r="F422" s="41">
        <f t="shared" si="12"/>
        <v>1500</v>
      </c>
      <c r="G422" s="24">
        <v>211</v>
      </c>
    </row>
    <row r="423" spans="1:7">
      <c r="A423" s="648"/>
      <c r="B423" s="636"/>
      <c r="C423" s="29" t="s">
        <v>1044</v>
      </c>
      <c r="D423" s="100">
        <v>60</v>
      </c>
      <c r="E423" s="22">
        <v>55</v>
      </c>
      <c r="F423" s="41">
        <f t="shared" si="12"/>
        <v>3300</v>
      </c>
      <c r="G423" s="24">
        <v>211</v>
      </c>
    </row>
    <row r="424" spans="1:7">
      <c r="A424" s="648"/>
      <c r="B424" s="636"/>
      <c r="C424" s="29" t="s">
        <v>1045</v>
      </c>
      <c r="D424" s="100">
        <v>42.5</v>
      </c>
      <c r="E424" s="22">
        <v>300</v>
      </c>
      <c r="F424" s="41">
        <f t="shared" si="12"/>
        <v>12750</v>
      </c>
      <c r="G424" s="24">
        <v>211</v>
      </c>
    </row>
    <row r="425" spans="1:7">
      <c r="A425" s="648"/>
      <c r="B425" s="636"/>
      <c r="C425" s="29" t="s">
        <v>1045</v>
      </c>
      <c r="D425" s="100">
        <v>42.5</v>
      </c>
      <c r="E425" s="22">
        <v>300</v>
      </c>
      <c r="F425" s="41">
        <f t="shared" si="12"/>
        <v>12750</v>
      </c>
      <c r="G425" s="24">
        <v>211</v>
      </c>
    </row>
    <row r="426" spans="1:7">
      <c r="A426" s="648"/>
      <c r="B426" s="636"/>
      <c r="C426" s="29" t="s">
        <v>1049</v>
      </c>
      <c r="D426" s="100">
        <v>49.71</v>
      </c>
      <c r="E426" s="22">
        <v>650</v>
      </c>
      <c r="F426" s="41">
        <v>32312</v>
      </c>
      <c r="G426" s="24">
        <v>211</v>
      </c>
    </row>
    <row r="427" spans="1:7">
      <c r="A427" s="648"/>
      <c r="B427" s="636"/>
      <c r="C427" s="29" t="s">
        <v>1050</v>
      </c>
      <c r="D427" s="100">
        <v>50.65</v>
      </c>
      <c r="E427" s="22">
        <v>650</v>
      </c>
      <c r="F427" s="41">
        <v>32923</v>
      </c>
      <c r="G427" s="24">
        <v>211</v>
      </c>
    </row>
    <row r="428" spans="1:7">
      <c r="A428" s="648"/>
      <c r="B428" s="636"/>
      <c r="C428" s="29" t="s">
        <v>1051</v>
      </c>
      <c r="D428" s="100">
        <v>18.5</v>
      </c>
      <c r="E428" s="22">
        <v>15</v>
      </c>
      <c r="F428" s="41">
        <v>278</v>
      </c>
      <c r="G428" s="24">
        <v>211</v>
      </c>
    </row>
    <row r="429" spans="1:7">
      <c r="A429" s="648"/>
      <c r="B429" s="636"/>
      <c r="C429" s="29" t="s">
        <v>1052</v>
      </c>
      <c r="D429" s="100">
        <v>17.5</v>
      </c>
      <c r="E429" s="22">
        <v>11</v>
      </c>
      <c r="F429" s="41">
        <v>193</v>
      </c>
      <c r="G429" s="24">
        <v>211</v>
      </c>
    </row>
    <row r="430" spans="1:7">
      <c r="A430" s="648"/>
      <c r="B430" s="636"/>
      <c r="C430" s="29" t="s">
        <v>1053</v>
      </c>
      <c r="D430" s="100">
        <v>60</v>
      </c>
      <c r="E430" s="22">
        <v>600</v>
      </c>
      <c r="F430" s="41">
        <f t="shared" si="12"/>
        <v>36000</v>
      </c>
      <c r="G430" s="24">
        <v>211</v>
      </c>
    </row>
    <row r="431" spans="1:7">
      <c r="A431" s="648"/>
      <c r="B431" s="636"/>
      <c r="C431" s="29" t="s">
        <v>1054</v>
      </c>
      <c r="D431" s="100">
        <v>61</v>
      </c>
      <c r="E431" s="22">
        <v>60</v>
      </c>
      <c r="F431" s="41">
        <f t="shared" si="12"/>
        <v>3660</v>
      </c>
      <c r="G431" s="24">
        <v>211</v>
      </c>
    </row>
    <row r="432" spans="1:7">
      <c r="A432" s="648"/>
      <c r="B432" s="636"/>
      <c r="C432" s="29" t="s">
        <v>1055</v>
      </c>
      <c r="D432" s="100">
        <v>62.65</v>
      </c>
      <c r="E432" s="22">
        <v>100</v>
      </c>
      <c r="F432" s="41">
        <f t="shared" si="12"/>
        <v>6265</v>
      </c>
      <c r="G432" s="24">
        <v>211</v>
      </c>
    </row>
    <row r="433" spans="1:7">
      <c r="A433" s="648"/>
      <c r="B433" s="636"/>
      <c r="C433" s="29" t="s">
        <v>953</v>
      </c>
      <c r="D433" s="100">
        <v>50</v>
      </c>
      <c r="E433" s="22">
        <v>150</v>
      </c>
      <c r="F433" s="41">
        <f t="shared" si="12"/>
        <v>7500</v>
      </c>
      <c r="G433" s="24">
        <v>214</v>
      </c>
    </row>
    <row r="434" spans="1:7">
      <c r="A434" s="648"/>
      <c r="B434" s="636"/>
      <c r="C434" s="29" t="s">
        <v>843</v>
      </c>
      <c r="D434" s="100">
        <v>45</v>
      </c>
      <c r="E434" s="22">
        <v>56</v>
      </c>
      <c r="F434" s="41">
        <f t="shared" si="12"/>
        <v>2520</v>
      </c>
      <c r="G434" s="24">
        <v>223</v>
      </c>
    </row>
    <row r="435" spans="1:7">
      <c r="A435" s="648"/>
      <c r="B435" s="636"/>
      <c r="C435" s="29" t="s">
        <v>1056</v>
      </c>
      <c r="D435" s="100">
        <v>30</v>
      </c>
      <c r="E435" s="22">
        <v>55</v>
      </c>
      <c r="F435" s="41">
        <f t="shared" si="12"/>
        <v>1650</v>
      </c>
      <c r="G435" s="24">
        <v>224</v>
      </c>
    </row>
    <row r="436" spans="1:7">
      <c r="A436" s="648"/>
      <c r="B436" s="636"/>
      <c r="C436" s="29" t="s">
        <v>605</v>
      </c>
      <c r="D436" s="100">
        <v>15</v>
      </c>
      <c r="E436" s="22">
        <v>75</v>
      </c>
      <c r="F436" s="41">
        <f t="shared" si="12"/>
        <v>1125</v>
      </c>
      <c r="G436" s="24">
        <v>232</v>
      </c>
    </row>
    <row r="437" spans="1:7">
      <c r="A437" s="648"/>
      <c r="B437" s="636"/>
      <c r="C437" s="29" t="s">
        <v>1057</v>
      </c>
      <c r="D437" s="100">
        <v>125</v>
      </c>
      <c r="E437" s="22">
        <v>3</v>
      </c>
      <c r="F437" s="41">
        <f t="shared" si="12"/>
        <v>375</v>
      </c>
      <c r="G437" s="24">
        <v>232</v>
      </c>
    </row>
    <row r="438" spans="1:7">
      <c r="A438" s="648"/>
      <c r="B438" s="636"/>
      <c r="C438" s="29" t="s">
        <v>844</v>
      </c>
      <c r="D438" s="100">
        <v>14.5</v>
      </c>
      <c r="E438" s="22">
        <v>30</v>
      </c>
      <c r="F438" s="41">
        <f t="shared" si="12"/>
        <v>435</v>
      </c>
      <c r="G438" s="24">
        <v>232</v>
      </c>
    </row>
    <row r="439" spans="1:7">
      <c r="A439" s="648"/>
      <c r="B439" s="636"/>
      <c r="C439" s="29" t="s">
        <v>591</v>
      </c>
      <c r="D439" s="100">
        <v>13.75</v>
      </c>
      <c r="E439" s="22">
        <v>75</v>
      </c>
      <c r="F439" s="41">
        <v>1032</v>
      </c>
      <c r="G439" s="24">
        <v>232</v>
      </c>
    </row>
    <row r="440" spans="1:7">
      <c r="A440" s="648"/>
      <c r="B440" s="636"/>
      <c r="C440" s="29" t="s">
        <v>1058</v>
      </c>
      <c r="D440" s="100">
        <v>7.5</v>
      </c>
      <c r="E440" s="22">
        <v>19</v>
      </c>
      <c r="F440" s="41">
        <v>143</v>
      </c>
      <c r="G440" s="24">
        <v>232</v>
      </c>
    </row>
    <row r="441" spans="1:7">
      <c r="A441" s="648"/>
      <c r="B441" s="636"/>
      <c r="C441" s="29" t="s">
        <v>1059</v>
      </c>
      <c r="D441" s="100">
        <v>1200</v>
      </c>
      <c r="E441" s="22">
        <v>3</v>
      </c>
      <c r="F441" s="41">
        <f t="shared" si="12"/>
        <v>3600</v>
      </c>
      <c r="G441" s="24">
        <v>233</v>
      </c>
    </row>
    <row r="442" spans="1:7">
      <c r="A442" s="648"/>
      <c r="B442" s="636"/>
      <c r="C442" s="29" t="s">
        <v>1060</v>
      </c>
      <c r="D442" s="100">
        <v>1200</v>
      </c>
      <c r="E442" s="22">
        <v>4</v>
      </c>
      <c r="F442" s="41">
        <f t="shared" si="12"/>
        <v>4800</v>
      </c>
      <c r="G442" s="24">
        <v>233</v>
      </c>
    </row>
    <row r="443" spans="1:7">
      <c r="A443" s="648"/>
      <c r="B443" s="636"/>
      <c r="C443" s="29" t="s">
        <v>1061</v>
      </c>
      <c r="D443" s="100">
        <v>60</v>
      </c>
      <c r="E443" s="22">
        <v>45</v>
      </c>
      <c r="F443" s="41">
        <f t="shared" si="12"/>
        <v>2700</v>
      </c>
      <c r="G443" s="24">
        <v>233</v>
      </c>
    </row>
    <row r="444" spans="1:7">
      <c r="A444" s="648"/>
      <c r="B444" s="636"/>
      <c r="C444" s="29" t="s">
        <v>815</v>
      </c>
      <c r="D444" s="100">
        <v>100</v>
      </c>
      <c r="E444" s="22">
        <v>20</v>
      </c>
      <c r="F444" s="41">
        <f t="shared" si="12"/>
        <v>2000</v>
      </c>
      <c r="G444" s="24">
        <v>233</v>
      </c>
    </row>
    <row r="445" spans="1:7">
      <c r="A445" s="648"/>
      <c r="B445" s="636"/>
      <c r="C445" s="29" t="s">
        <v>815</v>
      </c>
      <c r="D445" s="100">
        <v>100</v>
      </c>
      <c r="E445" s="22">
        <v>24</v>
      </c>
      <c r="F445" s="41">
        <f t="shared" si="12"/>
        <v>2400</v>
      </c>
      <c r="G445" s="24">
        <v>233</v>
      </c>
    </row>
    <row r="446" spans="1:7">
      <c r="A446" s="648"/>
      <c r="B446" s="636"/>
      <c r="C446" s="29" t="s">
        <v>815</v>
      </c>
      <c r="D446" s="100">
        <v>100</v>
      </c>
      <c r="E446" s="22">
        <v>25</v>
      </c>
      <c r="F446" s="41">
        <f t="shared" si="12"/>
        <v>2500</v>
      </c>
      <c r="G446" s="24">
        <v>233</v>
      </c>
    </row>
    <row r="447" spans="1:7">
      <c r="A447" s="648"/>
      <c r="B447" s="636"/>
      <c r="C447" s="29" t="s">
        <v>1062</v>
      </c>
      <c r="D447" s="100">
        <v>250</v>
      </c>
      <c r="E447" s="22">
        <v>11</v>
      </c>
      <c r="F447" s="41">
        <f t="shared" si="12"/>
        <v>2750</v>
      </c>
      <c r="G447" s="24">
        <v>233</v>
      </c>
    </row>
    <row r="448" spans="1:7">
      <c r="A448" s="648"/>
      <c r="B448" s="636"/>
      <c r="C448" s="29" t="s">
        <v>1062</v>
      </c>
      <c r="D448" s="100">
        <v>250</v>
      </c>
      <c r="E448" s="22">
        <v>11</v>
      </c>
      <c r="F448" s="41">
        <f t="shared" si="12"/>
        <v>2750</v>
      </c>
      <c r="G448" s="24">
        <v>233</v>
      </c>
    </row>
    <row r="449" spans="1:7">
      <c r="A449" s="648"/>
      <c r="B449" s="636"/>
      <c r="C449" s="29" t="s">
        <v>1062</v>
      </c>
      <c r="D449" s="100">
        <v>250</v>
      </c>
      <c r="E449" s="22">
        <v>10</v>
      </c>
      <c r="F449" s="41">
        <f t="shared" si="12"/>
        <v>2500</v>
      </c>
      <c r="G449" s="24">
        <v>233</v>
      </c>
    </row>
    <row r="450" spans="1:7">
      <c r="A450" s="648"/>
      <c r="B450" s="636"/>
      <c r="C450" s="29" t="s">
        <v>814</v>
      </c>
      <c r="D450" s="100">
        <v>150</v>
      </c>
      <c r="E450" s="22">
        <v>20</v>
      </c>
      <c r="F450" s="41">
        <f t="shared" si="12"/>
        <v>3000</v>
      </c>
      <c r="G450" s="24">
        <v>233</v>
      </c>
    </row>
    <row r="451" spans="1:7">
      <c r="A451" s="648"/>
      <c r="B451" s="636"/>
      <c r="C451" s="29" t="s">
        <v>814</v>
      </c>
      <c r="D451" s="100">
        <v>150</v>
      </c>
      <c r="E451" s="22">
        <v>20</v>
      </c>
      <c r="F451" s="41">
        <f t="shared" si="12"/>
        <v>3000</v>
      </c>
      <c r="G451" s="24">
        <v>233</v>
      </c>
    </row>
    <row r="452" spans="1:7">
      <c r="A452" s="648"/>
      <c r="B452" s="636"/>
      <c r="C452" s="29" t="s">
        <v>905</v>
      </c>
      <c r="D452" s="100">
        <v>28.5</v>
      </c>
      <c r="E452" s="22">
        <v>250</v>
      </c>
      <c r="F452" s="41">
        <f t="shared" si="12"/>
        <v>7125</v>
      </c>
      <c r="G452" s="24">
        <v>241</v>
      </c>
    </row>
    <row r="453" spans="1:7">
      <c r="A453" s="648"/>
      <c r="B453" s="636"/>
      <c r="C453" s="29" t="s">
        <v>906</v>
      </c>
      <c r="D453" s="100">
        <v>33.5</v>
      </c>
      <c r="E453" s="22">
        <v>250</v>
      </c>
      <c r="F453" s="41">
        <f t="shared" si="12"/>
        <v>8375</v>
      </c>
      <c r="G453" s="24">
        <v>241</v>
      </c>
    </row>
    <row r="454" spans="1:7">
      <c r="A454" s="648"/>
      <c r="B454" s="636"/>
      <c r="C454" s="29" t="s">
        <v>388</v>
      </c>
      <c r="D454" s="100">
        <v>163</v>
      </c>
      <c r="E454" s="22">
        <v>150</v>
      </c>
      <c r="F454" s="41">
        <f t="shared" si="12"/>
        <v>24450</v>
      </c>
      <c r="G454" s="24">
        <v>241</v>
      </c>
    </row>
    <row r="455" spans="1:7">
      <c r="A455" s="648"/>
      <c r="B455" s="636"/>
      <c r="C455" s="29" t="s">
        <v>389</v>
      </c>
      <c r="D455" s="100">
        <v>170</v>
      </c>
      <c r="E455" s="22">
        <v>150</v>
      </c>
      <c r="F455" s="41">
        <f t="shared" si="12"/>
        <v>25500</v>
      </c>
      <c r="G455" s="24">
        <v>241</v>
      </c>
    </row>
    <row r="456" spans="1:7">
      <c r="A456" s="648"/>
      <c r="B456" s="636"/>
      <c r="C456" s="29" t="s">
        <v>1063</v>
      </c>
      <c r="D456" s="100">
        <v>175</v>
      </c>
      <c r="E456" s="22">
        <v>18</v>
      </c>
      <c r="F456" s="41">
        <f t="shared" si="12"/>
        <v>3150</v>
      </c>
      <c r="G456" s="24">
        <v>242</v>
      </c>
    </row>
    <row r="457" spans="1:7">
      <c r="A457" s="648"/>
      <c r="B457" s="636"/>
      <c r="C457" s="29" t="s">
        <v>1064</v>
      </c>
      <c r="D457" s="100">
        <v>175</v>
      </c>
      <c r="E457" s="22">
        <v>16</v>
      </c>
      <c r="F457" s="41">
        <f t="shared" si="12"/>
        <v>2800</v>
      </c>
      <c r="G457" s="24">
        <v>242</v>
      </c>
    </row>
    <row r="458" spans="1:7">
      <c r="A458" s="648"/>
      <c r="B458" s="636"/>
      <c r="C458" s="29" t="s">
        <v>1065</v>
      </c>
      <c r="D458" s="100">
        <v>2</v>
      </c>
      <c r="E458" s="22">
        <v>50</v>
      </c>
      <c r="F458" s="41">
        <f t="shared" si="12"/>
        <v>100</v>
      </c>
      <c r="G458" s="24">
        <v>242</v>
      </c>
    </row>
    <row r="459" spans="1:7">
      <c r="A459" s="648"/>
      <c r="B459" s="636"/>
      <c r="C459" s="29" t="s">
        <v>1066</v>
      </c>
      <c r="D459" s="100">
        <v>0.5</v>
      </c>
      <c r="E459" s="22">
        <v>75</v>
      </c>
      <c r="F459" s="41">
        <v>38</v>
      </c>
      <c r="G459" s="24">
        <v>242</v>
      </c>
    </row>
    <row r="460" spans="1:7">
      <c r="A460" s="648"/>
      <c r="B460" s="636"/>
      <c r="C460" s="29" t="s">
        <v>1067</v>
      </c>
      <c r="D460" s="100">
        <v>320</v>
      </c>
      <c r="E460" s="22">
        <v>6</v>
      </c>
      <c r="F460" s="41">
        <f t="shared" si="12"/>
        <v>1920</v>
      </c>
      <c r="G460" s="24">
        <v>242</v>
      </c>
    </row>
    <row r="461" spans="1:7">
      <c r="A461" s="648"/>
      <c r="B461" s="636"/>
      <c r="C461" s="29" t="s">
        <v>1068</v>
      </c>
      <c r="D461" s="100">
        <v>4.75</v>
      </c>
      <c r="E461" s="22">
        <v>26</v>
      </c>
      <c r="F461" s="41">
        <v>124</v>
      </c>
      <c r="G461" s="24">
        <v>242</v>
      </c>
    </row>
    <row r="462" spans="1:7">
      <c r="A462" s="648"/>
      <c r="B462" s="636"/>
      <c r="C462" s="29" t="s">
        <v>908</v>
      </c>
      <c r="D462" s="100">
        <v>13.5</v>
      </c>
      <c r="E462" s="22">
        <v>100</v>
      </c>
      <c r="F462" s="41">
        <f t="shared" si="12"/>
        <v>1350</v>
      </c>
      <c r="G462" s="24">
        <v>243</v>
      </c>
    </row>
    <row r="463" spans="1:7">
      <c r="A463" s="648"/>
      <c r="B463" s="636"/>
      <c r="C463" s="29" t="s">
        <v>910</v>
      </c>
      <c r="D463" s="100">
        <v>0.8</v>
      </c>
      <c r="E463" s="22">
        <v>700</v>
      </c>
      <c r="F463" s="41">
        <f t="shared" si="12"/>
        <v>560</v>
      </c>
      <c r="G463" s="24">
        <v>243</v>
      </c>
    </row>
    <row r="464" spans="1:7">
      <c r="A464" s="648"/>
      <c r="B464" s="636"/>
      <c r="C464" s="29" t="s">
        <v>975</v>
      </c>
      <c r="D464" s="100">
        <v>1</v>
      </c>
      <c r="E464" s="22">
        <v>700</v>
      </c>
      <c r="F464" s="41">
        <f t="shared" si="12"/>
        <v>700</v>
      </c>
      <c r="G464" s="24">
        <v>243</v>
      </c>
    </row>
    <row r="465" spans="1:7">
      <c r="A465" s="648"/>
      <c r="B465" s="636"/>
      <c r="C465" s="29" t="s">
        <v>912</v>
      </c>
      <c r="D465" s="100">
        <v>12</v>
      </c>
      <c r="E465" s="22">
        <v>149</v>
      </c>
      <c r="F465" s="41">
        <f t="shared" si="12"/>
        <v>1788</v>
      </c>
      <c r="G465" s="24">
        <v>243</v>
      </c>
    </row>
    <row r="466" spans="1:7">
      <c r="A466" s="648"/>
      <c r="B466" s="636"/>
      <c r="C466" s="29" t="s">
        <v>913</v>
      </c>
      <c r="D466" s="100">
        <v>0.55000000000000004</v>
      </c>
      <c r="E466" s="22">
        <v>1500</v>
      </c>
      <c r="F466" s="41">
        <f t="shared" si="12"/>
        <v>825.00000000000011</v>
      </c>
      <c r="G466" s="24">
        <v>243</v>
      </c>
    </row>
    <row r="467" spans="1:7">
      <c r="A467" s="648"/>
      <c r="B467" s="636"/>
      <c r="C467" s="29" t="s">
        <v>1069</v>
      </c>
      <c r="D467" s="100">
        <v>53</v>
      </c>
      <c r="E467" s="22">
        <v>598</v>
      </c>
      <c r="F467" s="41">
        <f t="shared" si="12"/>
        <v>31694</v>
      </c>
      <c r="G467" s="24">
        <v>243</v>
      </c>
    </row>
    <row r="468" spans="1:7">
      <c r="A468" s="648"/>
      <c r="B468" s="636"/>
      <c r="C468" s="29" t="s">
        <v>914</v>
      </c>
      <c r="D468" s="100">
        <v>0.6</v>
      </c>
      <c r="E468" s="22">
        <v>1500</v>
      </c>
      <c r="F468" s="41">
        <f t="shared" si="12"/>
        <v>900</v>
      </c>
      <c r="G468" s="24">
        <v>243</v>
      </c>
    </row>
    <row r="469" spans="1:7">
      <c r="A469" s="648"/>
      <c r="B469" s="636"/>
      <c r="C469" s="29" t="s">
        <v>917</v>
      </c>
      <c r="D469" s="100">
        <v>290</v>
      </c>
      <c r="E469" s="22">
        <v>139</v>
      </c>
      <c r="F469" s="41">
        <f t="shared" ref="F469:F532" si="13">+D469*E469</f>
        <v>40310</v>
      </c>
      <c r="G469" s="24">
        <v>243</v>
      </c>
    </row>
    <row r="470" spans="1:7">
      <c r="A470" s="648"/>
      <c r="B470" s="636"/>
      <c r="C470" s="29" t="s">
        <v>533</v>
      </c>
      <c r="D470" s="100">
        <v>16.399999999999999</v>
      </c>
      <c r="E470" s="22">
        <v>50</v>
      </c>
      <c r="F470" s="41">
        <f t="shared" si="13"/>
        <v>819.99999999999989</v>
      </c>
      <c r="G470" s="24">
        <v>243</v>
      </c>
    </row>
    <row r="471" spans="1:7">
      <c r="A471" s="648"/>
      <c r="B471" s="636"/>
      <c r="C471" s="29" t="s">
        <v>533</v>
      </c>
      <c r="D471" s="100">
        <v>4</v>
      </c>
      <c r="E471" s="22">
        <v>50</v>
      </c>
      <c r="F471" s="41">
        <f t="shared" si="13"/>
        <v>200</v>
      </c>
      <c r="G471" s="24">
        <v>243</v>
      </c>
    </row>
    <row r="472" spans="1:7">
      <c r="A472" s="648"/>
      <c r="B472" s="636"/>
      <c r="C472" s="29" t="s">
        <v>918</v>
      </c>
      <c r="D472" s="100">
        <v>19</v>
      </c>
      <c r="E472" s="22">
        <v>75</v>
      </c>
      <c r="F472" s="41">
        <f t="shared" si="13"/>
        <v>1425</v>
      </c>
      <c r="G472" s="24">
        <v>244</v>
      </c>
    </row>
    <row r="473" spans="1:7">
      <c r="A473" s="648"/>
      <c r="B473" s="636"/>
      <c r="C473" s="29" t="s">
        <v>919</v>
      </c>
      <c r="D473" s="100">
        <v>14</v>
      </c>
      <c r="E473" s="22">
        <v>75</v>
      </c>
      <c r="F473" s="41">
        <f t="shared" si="13"/>
        <v>1050</v>
      </c>
      <c r="G473" s="24">
        <v>244</v>
      </c>
    </row>
    <row r="474" spans="1:7">
      <c r="A474" s="648"/>
      <c r="B474" s="636"/>
      <c r="C474" s="29" t="s">
        <v>920</v>
      </c>
      <c r="D474" s="100">
        <v>7</v>
      </c>
      <c r="E474" s="22">
        <v>45</v>
      </c>
      <c r="F474" s="41">
        <f t="shared" si="13"/>
        <v>315</v>
      </c>
      <c r="G474" s="24">
        <v>244</v>
      </c>
    </row>
    <row r="475" spans="1:7">
      <c r="A475" s="648"/>
      <c r="B475" s="636"/>
      <c r="C475" s="29" t="s">
        <v>920</v>
      </c>
      <c r="D475" s="100">
        <v>5.25</v>
      </c>
      <c r="E475" s="22">
        <v>45</v>
      </c>
      <c r="F475" s="41">
        <v>237</v>
      </c>
      <c r="G475" s="24">
        <v>244</v>
      </c>
    </row>
    <row r="476" spans="1:7">
      <c r="A476" s="648"/>
      <c r="B476" s="636"/>
      <c r="C476" s="29" t="s">
        <v>920</v>
      </c>
      <c r="D476" s="100">
        <v>4</v>
      </c>
      <c r="E476" s="22">
        <v>45</v>
      </c>
      <c r="F476" s="41">
        <f t="shared" si="13"/>
        <v>180</v>
      </c>
      <c r="G476" s="24">
        <v>244</v>
      </c>
    </row>
    <row r="477" spans="1:7">
      <c r="A477" s="648"/>
      <c r="B477" s="636"/>
      <c r="C477" s="29" t="s">
        <v>991</v>
      </c>
      <c r="D477" s="100">
        <v>40</v>
      </c>
      <c r="E477" s="22">
        <v>30</v>
      </c>
      <c r="F477" s="41">
        <f t="shared" si="13"/>
        <v>1200</v>
      </c>
      <c r="G477" s="24">
        <v>244</v>
      </c>
    </row>
    <row r="478" spans="1:7">
      <c r="A478" s="648"/>
      <c r="B478" s="636"/>
      <c r="C478" s="29" t="s">
        <v>992</v>
      </c>
      <c r="D478" s="100">
        <v>35</v>
      </c>
      <c r="E478" s="22">
        <v>30</v>
      </c>
      <c r="F478" s="41">
        <f t="shared" si="13"/>
        <v>1050</v>
      </c>
      <c r="G478" s="24">
        <v>244</v>
      </c>
    </row>
    <row r="479" spans="1:7">
      <c r="A479" s="648"/>
      <c r="B479" s="636"/>
      <c r="C479" s="29" t="s">
        <v>921</v>
      </c>
      <c r="D479" s="100">
        <v>25</v>
      </c>
      <c r="E479" s="22">
        <v>20</v>
      </c>
      <c r="F479" s="41">
        <f t="shared" si="13"/>
        <v>500</v>
      </c>
      <c r="G479" s="24">
        <v>244</v>
      </c>
    </row>
    <row r="480" spans="1:7">
      <c r="A480" s="648"/>
      <c r="B480" s="636"/>
      <c r="C480" s="29" t="s">
        <v>922</v>
      </c>
      <c r="D480" s="100">
        <v>32</v>
      </c>
      <c r="E480" s="22">
        <v>20</v>
      </c>
      <c r="F480" s="41">
        <f t="shared" si="13"/>
        <v>640</v>
      </c>
      <c r="G480" s="24">
        <v>244</v>
      </c>
    </row>
    <row r="481" spans="1:7">
      <c r="A481" s="648"/>
      <c r="B481" s="636"/>
      <c r="C481" s="29" t="s">
        <v>923</v>
      </c>
      <c r="D481" s="100">
        <v>10.5</v>
      </c>
      <c r="E481" s="22">
        <v>30</v>
      </c>
      <c r="F481" s="41">
        <f t="shared" si="13"/>
        <v>315</v>
      </c>
      <c r="G481" s="24">
        <v>244</v>
      </c>
    </row>
    <row r="482" spans="1:7">
      <c r="A482" s="648"/>
      <c r="B482" s="636"/>
      <c r="C482" s="29" t="s">
        <v>537</v>
      </c>
      <c r="D482" s="100">
        <v>35</v>
      </c>
      <c r="E482" s="22">
        <v>21</v>
      </c>
      <c r="F482" s="41">
        <f t="shared" si="13"/>
        <v>735</v>
      </c>
      <c r="G482" s="24">
        <v>244</v>
      </c>
    </row>
    <row r="483" spans="1:7">
      <c r="A483" s="648"/>
      <c r="B483" s="636"/>
      <c r="C483" s="29" t="s">
        <v>536</v>
      </c>
      <c r="D483" s="100">
        <v>3.5</v>
      </c>
      <c r="E483" s="22">
        <v>40</v>
      </c>
      <c r="F483" s="41">
        <f t="shared" si="13"/>
        <v>140</v>
      </c>
      <c r="G483" s="24">
        <v>244</v>
      </c>
    </row>
    <row r="484" spans="1:7">
      <c r="A484" s="648"/>
      <c r="B484" s="636"/>
      <c r="C484" s="29" t="s">
        <v>848</v>
      </c>
      <c r="D484" s="100">
        <v>12</v>
      </c>
      <c r="E484" s="22">
        <v>20</v>
      </c>
      <c r="F484" s="41">
        <f t="shared" si="13"/>
        <v>240</v>
      </c>
      <c r="G484" s="24">
        <v>244</v>
      </c>
    </row>
    <row r="485" spans="1:7">
      <c r="A485" s="648"/>
      <c r="B485" s="636"/>
      <c r="C485" s="29" t="s">
        <v>537</v>
      </c>
      <c r="D485" s="100">
        <v>60</v>
      </c>
      <c r="E485" s="22">
        <v>20</v>
      </c>
      <c r="F485" s="41">
        <f t="shared" si="13"/>
        <v>1200</v>
      </c>
      <c r="G485" s="24">
        <v>244</v>
      </c>
    </row>
    <row r="486" spans="1:7">
      <c r="A486" s="648"/>
      <c r="B486" s="636"/>
      <c r="C486" s="29" t="s">
        <v>537</v>
      </c>
      <c r="D486" s="100">
        <v>70</v>
      </c>
      <c r="E486" s="22">
        <v>25</v>
      </c>
      <c r="F486" s="41">
        <f t="shared" si="13"/>
        <v>1750</v>
      </c>
      <c r="G486" s="24">
        <v>244</v>
      </c>
    </row>
    <row r="487" spans="1:7">
      <c r="A487" s="648"/>
      <c r="B487" s="636"/>
      <c r="C487" s="29" t="s">
        <v>848</v>
      </c>
      <c r="D487" s="100">
        <v>13.5</v>
      </c>
      <c r="E487" s="22">
        <v>20</v>
      </c>
      <c r="F487" s="41">
        <f t="shared" si="13"/>
        <v>270</v>
      </c>
      <c r="G487" s="24">
        <v>244</v>
      </c>
    </row>
    <row r="488" spans="1:7">
      <c r="A488" s="648"/>
      <c r="B488" s="636"/>
      <c r="C488" s="29" t="s">
        <v>920</v>
      </c>
      <c r="D488" s="100">
        <v>3.5</v>
      </c>
      <c r="E488" s="22">
        <v>20</v>
      </c>
      <c r="F488" s="41">
        <f t="shared" si="13"/>
        <v>70</v>
      </c>
      <c r="G488" s="24">
        <v>244</v>
      </c>
    </row>
    <row r="489" spans="1:7">
      <c r="A489" s="648"/>
      <c r="B489" s="636"/>
      <c r="C489" s="29" t="s">
        <v>536</v>
      </c>
      <c r="D489" s="100">
        <v>3.5</v>
      </c>
      <c r="E489" s="22">
        <v>45</v>
      </c>
      <c r="F489" s="41">
        <v>158</v>
      </c>
      <c r="G489" s="24">
        <v>244</v>
      </c>
    </row>
    <row r="490" spans="1:7">
      <c r="A490" s="648"/>
      <c r="B490" s="636"/>
      <c r="C490" s="29" t="s">
        <v>920</v>
      </c>
      <c r="D490" s="100">
        <v>3</v>
      </c>
      <c r="E490" s="22">
        <v>20</v>
      </c>
      <c r="F490" s="41">
        <f t="shared" si="13"/>
        <v>60</v>
      </c>
      <c r="G490" s="24">
        <v>244</v>
      </c>
    </row>
    <row r="491" spans="1:7">
      <c r="A491" s="648"/>
      <c r="B491" s="636"/>
      <c r="C491" s="29" t="s">
        <v>1070</v>
      </c>
      <c r="D491" s="100">
        <v>1710</v>
      </c>
      <c r="E491" s="22">
        <v>32</v>
      </c>
      <c r="F491" s="41">
        <f t="shared" si="13"/>
        <v>54720</v>
      </c>
      <c r="G491" s="24">
        <v>245</v>
      </c>
    </row>
    <row r="492" spans="1:7">
      <c r="A492" s="648"/>
      <c r="B492" s="636"/>
      <c r="C492" s="29" t="s">
        <v>929</v>
      </c>
      <c r="D492" s="100">
        <v>1600</v>
      </c>
      <c r="E492" s="22">
        <v>40</v>
      </c>
      <c r="F492" s="41">
        <f t="shared" si="13"/>
        <v>64000</v>
      </c>
      <c r="G492" s="24">
        <v>253</v>
      </c>
    </row>
    <row r="493" spans="1:7" ht="30">
      <c r="A493" s="648"/>
      <c r="B493" s="636"/>
      <c r="C493" s="29" t="s">
        <v>933</v>
      </c>
      <c r="D493" s="100">
        <v>580</v>
      </c>
      <c r="E493" s="22">
        <v>8</v>
      </c>
      <c r="F493" s="41">
        <f t="shared" si="13"/>
        <v>4640</v>
      </c>
      <c r="G493" s="24">
        <v>254</v>
      </c>
    </row>
    <row r="494" spans="1:7">
      <c r="A494" s="648"/>
      <c r="B494" s="636"/>
      <c r="C494" s="29" t="s">
        <v>851</v>
      </c>
      <c r="D494" s="100">
        <v>10</v>
      </c>
      <c r="E494" s="22">
        <v>3</v>
      </c>
      <c r="F494" s="41">
        <f t="shared" si="13"/>
        <v>30</v>
      </c>
      <c r="G494" s="24">
        <v>254</v>
      </c>
    </row>
    <row r="495" spans="1:7">
      <c r="A495" s="648"/>
      <c r="B495" s="636"/>
      <c r="C495" s="29" t="s">
        <v>934</v>
      </c>
      <c r="D495" s="100">
        <v>10</v>
      </c>
      <c r="E495" s="22">
        <v>21</v>
      </c>
      <c r="F495" s="41">
        <f t="shared" si="13"/>
        <v>210</v>
      </c>
      <c r="G495" s="24">
        <v>254</v>
      </c>
    </row>
    <row r="496" spans="1:7">
      <c r="A496" s="648"/>
      <c r="B496" s="636"/>
      <c r="C496" s="29" t="s">
        <v>1071</v>
      </c>
      <c r="D496" s="100">
        <v>35</v>
      </c>
      <c r="E496" s="22">
        <v>21</v>
      </c>
      <c r="F496" s="41">
        <f t="shared" si="13"/>
        <v>735</v>
      </c>
      <c r="G496" s="24">
        <v>261</v>
      </c>
    </row>
    <row r="497" spans="1:7">
      <c r="A497" s="648"/>
      <c r="B497" s="636"/>
      <c r="C497" s="29" t="s">
        <v>993</v>
      </c>
      <c r="D497" s="100">
        <v>25</v>
      </c>
      <c r="E497" s="22">
        <v>10</v>
      </c>
      <c r="F497" s="41">
        <f t="shared" si="13"/>
        <v>250</v>
      </c>
      <c r="G497" s="24">
        <v>261</v>
      </c>
    </row>
    <row r="498" spans="1:7">
      <c r="A498" s="648"/>
      <c r="B498" s="636"/>
      <c r="C498" s="29" t="s">
        <v>569</v>
      </c>
      <c r="D498" s="100">
        <v>18</v>
      </c>
      <c r="E498" s="22">
        <v>300</v>
      </c>
      <c r="F498" s="41">
        <f t="shared" si="13"/>
        <v>5400</v>
      </c>
      <c r="G498" s="24">
        <v>261</v>
      </c>
    </row>
    <row r="499" spans="1:7">
      <c r="A499" s="648"/>
      <c r="B499" s="636"/>
      <c r="C499" s="29" t="s">
        <v>994</v>
      </c>
      <c r="D499" s="100">
        <v>25</v>
      </c>
      <c r="E499" s="22">
        <v>10</v>
      </c>
      <c r="F499" s="41">
        <f t="shared" si="13"/>
        <v>250</v>
      </c>
      <c r="G499" s="24">
        <v>261</v>
      </c>
    </row>
    <row r="500" spans="1:7">
      <c r="A500" s="648"/>
      <c r="B500" s="636"/>
      <c r="C500" s="29" t="s">
        <v>996</v>
      </c>
      <c r="D500" s="100">
        <v>125</v>
      </c>
      <c r="E500" s="22">
        <v>10</v>
      </c>
      <c r="F500" s="41">
        <f t="shared" si="13"/>
        <v>1250</v>
      </c>
      <c r="G500" s="24">
        <v>261</v>
      </c>
    </row>
    <row r="501" spans="1:7">
      <c r="A501" s="648"/>
      <c r="B501" s="636"/>
      <c r="C501" s="29" t="s">
        <v>818</v>
      </c>
      <c r="D501" s="100">
        <v>36</v>
      </c>
      <c r="E501" s="22">
        <v>3350</v>
      </c>
      <c r="F501" s="41">
        <f t="shared" si="13"/>
        <v>120600</v>
      </c>
      <c r="G501" s="24">
        <v>262</v>
      </c>
    </row>
    <row r="502" spans="1:7">
      <c r="A502" s="648"/>
      <c r="B502" s="636"/>
      <c r="C502" s="29" t="s">
        <v>818</v>
      </c>
      <c r="D502" s="100">
        <v>36</v>
      </c>
      <c r="E502" s="22">
        <v>17387</v>
      </c>
      <c r="F502" s="41">
        <f t="shared" si="13"/>
        <v>625932</v>
      </c>
      <c r="G502" s="24">
        <v>262</v>
      </c>
    </row>
    <row r="503" spans="1:7">
      <c r="A503" s="648"/>
      <c r="B503" s="636"/>
      <c r="C503" s="29" t="s">
        <v>818</v>
      </c>
      <c r="D503" s="100">
        <v>36</v>
      </c>
      <c r="E503" s="22">
        <v>5000</v>
      </c>
      <c r="F503" s="41">
        <f t="shared" si="13"/>
        <v>180000</v>
      </c>
      <c r="G503" s="24">
        <v>262</v>
      </c>
    </row>
    <row r="504" spans="1:7">
      <c r="A504" s="648"/>
      <c r="B504" s="636"/>
      <c r="C504" s="29" t="s">
        <v>819</v>
      </c>
      <c r="D504" s="100">
        <v>160</v>
      </c>
      <c r="E504" s="22">
        <v>25</v>
      </c>
      <c r="F504" s="41">
        <f t="shared" si="13"/>
        <v>4000</v>
      </c>
      <c r="G504" s="24">
        <v>262</v>
      </c>
    </row>
    <row r="505" spans="1:7">
      <c r="A505" s="648"/>
      <c r="B505" s="636"/>
      <c r="C505" s="29" t="s">
        <v>854</v>
      </c>
      <c r="D505" s="100">
        <v>60</v>
      </c>
      <c r="E505" s="22">
        <v>5</v>
      </c>
      <c r="F505" s="41">
        <f t="shared" si="13"/>
        <v>300</v>
      </c>
      <c r="G505" s="24">
        <v>264</v>
      </c>
    </row>
    <row r="506" spans="1:7">
      <c r="A506" s="648"/>
      <c r="B506" s="636"/>
      <c r="C506" s="29" t="s">
        <v>854</v>
      </c>
      <c r="D506" s="100">
        <v>35</v>
      </c>
      <c r="E506" s="22">
        <v>50</v>
      </c>
      <c r="F506" s="41">
        <f t="shared" si="13"/>
        <v>1750</v>
      </c>
      <c r="G506" s="24">
        <v>264</v>
      </c>
    </row>
    <row r="507" spans="1:7">
      <c r="A507" s="648"/>
      <c r="B507" s="636"/>
      <c r="C507" s="29" t="s">
        <v>1072</v>
      </c>
      <c r="D507" s="100">
        <v>45</v>
      </c>
      <c r="E507" s="22">
        <v>14</v>
      </c>
      <c r="F507" s="41">
        <f t="shared" si="13"/>
        <v>630</v>
      </c>
      <c r="G507" s="24">
        <v>264</v>
      </c>
    </row>
    <row r="508" spans="1:7">
      <c r="A508" s="648"/>
      <c r="B508" s="636"/>
      <c r="C508" s="29" t="s">
        <v>1073</v>
      </c>
      <c r="D508" s="100">
        <v>15</v>
      </c>
      <c r="E508" s="22">
        <v>76</v>
      </c>
      <c r="F508" s="41">
        <f t="shared" si="13"/>
        <v>1140</v>
      </c>
      <c r="G508" s="24">
        <v>264</v>
      </c>
    </row>
    <row r="509" spans="1:7">
      <c r="A509" s="648"/>
      <c r="B509" s="636"/>
      <c r="C509" s="29" t="s">
        <v>583</v>
      </c>
      <c r="D509" s="100">
        <v>996.9</v>
      </c>
      <c r="E509" s="22">
        <v>15</v>
      </c>
      <c r="F509" s="41">
        <v>14954</v>
      </c>
      <c r="G509" s="24">
        <v>267</v>
      </c>
    </row>
    <row r="510" spans="1:7">
      <c r="A510" s="648"/>
      <c r="B510" s="636"/>
      <c r="C510" s="29" t="s">
        <v>583</v>
      </c>
      <c r="D510" s="100">
        <v>996.9</v>
      </c>
      <c r="E510" s="22">
        <v>15</v>
      </c>
      <c r="F510" s="41">
        <v>14954</v>
      </c>
      <c r="G510" s="24">
        <v>267</v>
      </c>
    </row>
    <row r="511" spans="1:7">
      <c r="A511" s="648"/>
      <c r="B511" s="636"/>
      <c r="C511" s="29" t="s">
        <v>583</v>
      </c>
      <c r="D511" s="100">
        <v>996.9</v>
      </c>
      <c r="E511" s="22">
        <v>15</v>
      </c>
      <c r="F511" s="41">
        <v>14954</v>
      </c>
      <c r="G511" s="24">
        <v>267</v>
      </c>
    </row>
    <row r="512" spans="1:7">
      <c r="A512" s="648"/>
      <c r="B512" s="636"/>
      <c r="C512" s="29" t="s">
        <v>623</v>
      </c>
      <c r="D512" s="100">
        <v>304</v>
      </c>
      <c r="E512" s="22">
        <v>12</v>
      </c>
      <c r="F512" s="41">
        <f t="shared" si="13"/>
        <v>3648</v>
      </c>
      <c r="G512" s="24">
        <v>267</v>
      </c>
    </row>
    <row r="513" spans="1:7">
      <c r="A513" s="648"/>
      <c r="B513" s="636"/>
      <c r="C513" s="29" t="s">
        <v>859</v>
      </c>
      <c r="D513" s="100">
        <v>400</v>
      </c>
      <c r="E513" s="22">
        <v>11</v>
      </c>
      <c r="F513" s="41">
        <f t="shared" si="13"/>
        <v>4400</v>
      </c>
      <c r="G513" s="24">
        <v>267</v>
      </c>
    </row>
    <row r="514" spans="1:7">
      <c r="A514" s="648"/>
      <c r="B514" s="636"/>
      <c r="C514" s="29" t="s">
        <v>859</v>
      </c>
      <c r="D514" s="100">
        <v>1115</v>
      </c>
      <c r="E514" s="22">
        <v>9</v>
      </c>
      <c r="F514" s="41">
        <f t="shared" si="13"/>
        <v>10035</v>
      </c>
      <c r="G514" s="24">
        <v>267</v>
      </c>
    </row>
    <row r="515" spans="1:7">
      <c r="A515" s="648"/>
      <c r="B515" s="636"/>
      <c r="C515" s="29" t="s">
        <v>623</v>
      </c>
      <c r="D515" s="100">
        <v>19</v>
      </c>
      <c r="E515" s="22">
        <v>12</v>
      </c>
      <c r="F515" s="41">
        <f t="shared" si="13"/>
        <v>228</v>
      </c>
      <c r="G515" s="24">
        <v>267</v>
      </c>
    </row>
    <row r="516" spans="1:7">
      <c r="A516" s="648"/>
      <c r="B516" s="636"/>
      <c r="C516" s="29" t="s">
        <v>859</v>
      </c>
      <c r="D516" s="100">
        <v>2000</v>
      </c>
      <c r="E516" s="22">
        <v>10</v>
      </c>
      <c r="F516" s="41">
        <f t="shared" si="13"/>
        <v>20000</v>
      </c>
      <c r="G516" s="24">
        <v>267</v>
      </c>
    </row>
    <row r="517" spans="1:7">
      <c r="A517" s="648"/>
      <c r="B517" s="636"/>
      <c r="C517" s="29" t="s">
        <v>859</v>
      </c>
      <c r="D517" s="100">
        <v>1180</v>
      </c>
      <c r="E517" s="22">
        <v>10</v>
      </c>
      <c r="F517" s="41">
        <f t="shared" si="13"/>
        <v>11800</v>
      </c>
      <c r="G517" s="24">
        <v>267</v>
      </c>
    </row>
    <row r="518" spans="1:7">
      <c r="A518" s="648"/>
      <c r="B518" s="636"/>
      <c r="C518" s="29" t="s">
        <v>859</v>
      </c>
      <c r="D518" s="100">
        <v>1886</v>
      </c>
      <c r="E518" s="22">
        <v>12</v>
      </c>
      <c r="F518" s="41">
        <f t="shared" si="13"/>
        <v>22632</v>
      </c>
      <c r="G518" s="24">
        <v>267</v>
      </c>
    </row>
    <row r="519" spans="1:7">
      <c r="A519" s="648"/>
      <c r="B519" s="636"/>
      <c r="C519" s="29" t="s">
        <v>859</v>
      </c>
      <c r="D519" s="100">
        <v>610</v>
      </c>
      <c r="E519" s="22">
        <v>12</v>
      </c>
      <c r="F519" s="41">
        <f t="shared" si="13"/>
        <v>7320</v>
      </c>
      <c r="G519" s="24">
        <v>267</v>
      </c>
    </row>
    <row r="520" spans="1:7">
      <c r="A520" s="648"/>
      <c r="B520" s="636"/>
      <c r="C520" s="29" t="s">
        <v>859</v>
      </c>
      <c r="D520" s="100">
        <v>120</v>
      </c>
      <c r="E520" s="22">
        <v>12</v>
      </c>
      <c r="F520" s="41">
        <f t="shared" si="13"/>
        <v>1440</v>
      </c>
      <c r="G520" s="24">
        <v>267</v>
      </c>
    </row>
    <row r="521" spans="1:7">
      <c r="A521" s="648"/>
      <c r="B521" s="636"/>
      <c r="C521" s="29" t="s">
        <v>859</v>
      </c>
      <c r="D521" s="100">
        <v>145</v>
      </c>
      <c r="E521" s="22">
        <v>12</v>
      </c>
      <c r="F521" s="41">
        <f t="shared" si="13"/>
        <v>1740</v>
      </c>
      <c r="G521" s="24">
        <v>267</v>
      </c>
    </row>
    <row r="522" spans="1:7">
      <c r="A522" s="648"/>
      <c r="B522" s="636"/>
      <c r="C522" s="29" t="s">
        <v>859</v>
      </c>
      <c r="D522" s="100">
        <v>750</v>
      </c>
      <c r="E522" s="22">
        <v>12</v>
      </c>
      <c r="F522" s="41">
        <f t="shared" si="13"/>
        <v>9000</v>
      </c>
      <c r="G522" s="24">
        <v>267</v>
      </c>
    </row>
    <row r="523" spans="1:7">
      <c r="A523" s="648"/>
      <c r="B523" s="636"/>
      <c r="C523" s="29" t="s">
        <v>859</v>
      </c>
      <c r="D523" s="100">
        <v>650</v>
      </c>
      <c r="E523" s="22">
        <v>12</v>
      </c>
      <c r="F523" s="41">
        <f t="shared" si="13"/>
        <v>7800</v>
      </c>
      <c r="G523" s="24">
        <v>267</v>
      </c>
    </row>
    <row r="524" spans="1:7">
      <c r="A524" s="648"/>
      <c r="B524" s="636"/>
      <c r="C524" s="29" t="s">
        <v>979</v>
      </c>
      <c r="D524" s="100">
        <v>4</v>
      </c>
      <c r="E524" s="22">
        <v>100</v>
      </c>
      <c r="F524" s="41">
        <f t="shared" si="13"/>
        <v>400</v>
      </c>
      <c r="G524" s="24">
        <v>268</v>
      </c>
    </row>
    <row r="525" spans="1:7">
      <c r="A525" s="648"/>
      <c r="B525" s="636"/>
      <c r="C525" s="29" t="s">
        <v>936</v>
      </c>
      <c r="D525" s="100">
        <v>62.5</v>
      </c>
      <c r="E525" s="22">
        <v>24</v>
      </c>
      <c r="F525" s="41">
        <f t="shared" si="13"/>
        <v>1500</v>
      </c>
      <c r="G525" s="24">
        <v>268</v>
      </c>
    </row>
    <row r="526" spans="1:7">
      <c r="A526" s="648"/>
      <c r="B526" s="636"/>
      <c r="C526" s="29" t="s">
        <v>936</v>
      </c>
      <c r="D526" s="100">
        <v>4.8</v>
      </c>
      <c r="E526" s="22">
        <v>25</v>
      </c>
      <c r="F526" s="41">
        <f t="shared" si="13"/>
        <v>120</v>
      </c>
      <c r="G526" s="24">
        <v>268</v>
      </c>
    </row>
    <row r="527" spans="1:7">
      <c r="A527" s="648"/>
      <c r="B527" s="636"/>
      <c r="C527" s="29" t="s">
        <v>860</v>
      </c>
      <c r="D527" s="100">
        <v>13</v>
      </c>
      <c r="E527" s="22">
        <v>80</v>
      </c>
      <c r="F527" s="41">
        <f t="shared" si="13"/>
        <v>1040</v>
      </c>
      <c r="G527" s="24">
        <v>268</v>
      </c>
    </row>
    <row r="528" spans="1:7">
      <c r="A528" s="648"/>
      <c r="B528" s="636"/>
      <c r="C528" s="29" t="s">
        <v>1074</v>
      </c>
      <c r="D528" s="100">
        <v>2</v>
      </c>
      <c r="E528" s="22">
        <v>30</v>
      </c>
      <c r="F528" s="41">
        <f t="shared" si="13"/>
        <v>60</v>
      </c>
      <c r="G528" s="24">
        <v>268</v>
      </c>
    </row>
    <row r="529" spans="1:7">
      <c r="A529" s="648"/>
      <c r="B529" s="636"/>
      <c r="C529" s="29" t="s">
        <v>1074</v>
      </c>
      <c r="D529" s="100">
        <v>2</v>
      </c>
      <c r="E529" s="22">
        <v>30</v>
      </c>
      <c r="F529" s="41">
        <f t="shared" si="13"/>
        <v>60</v>
      </c>
      <c r="G529" s="24">
        <v>268</v>
      </c>
    </row>
    <row r="530" spans="1:7">
      <c r="A530" s="648"/>
      <c r="B530" s="636"/>
      <c r="C530" s="29" t="s">
        <v>1075</v>
      </c>
      <c r="D530" s="100">
        <v>11</v>
      </c>
      <c r="E530" s="22">
        <v>25</v>
      </c>
      <c r="F530" s="41">
        <f t="shared" si="13"/>
        <v>275</v>
      </c>
      <c r="G530" s="24">
        <v>268</v>
      </c>
    </row>
    <row r="531" spans="1:7">
      <c r="A531" s="648"/>
      <c r="B531" s="636"/>
      <c r="C531" s="29" t="s">
        <v>1076</v>
      </c>
      <c r="D531" s="100">
        <v>1.5</v>
      </c>
      <c r="E531" s="22">
        <v>75</v>
      </c>
      <c r="F531" s="41">
        <v>113</v>
      </c>
      <c r="G531" s="24">
        <v>268</v>
      </c>
    </row>
    <row r="532" spans="1:7">
      <c r="A532" s="648"/>
      <c r="B532" s="636"/>
      <c r="C532" s="29" t="s">
        <v>1077</v>
      </c>
      <c r="D532" s="100">
        <v>3</v>
      </c>
      <c r="E532" s="22">
        <v>100</v>
      </c>
      <c r="F532" s="41">
        <f t="shared" si="13"/>
        <v>300</v>
      </c>
      <c r="G532" s="24">
        <v>268</v>
      </c>
    </row>
    <row r="533" spans="1:7">
      <c r="A533" s="648"/>
      <c r="B533" s="636"/>
      <c r="C533" s="29" t="s">
        <v>936</v>
      </c>
      <c r="D533" s="100">
        <v>57.5</v>
      </c>
      <c r="E533" s="22">
        <v>25</v>
      </c>
      <c r="F533" s="41">
        <v>1438</v>
      </c>
      <c r="G533" s="24">
        <v>268</v>
      </c>
    </row>
    <row r="534" spans="1:7">
      <c r="A534" s="648"/>
      <c r="B534" s="636"/>
      <c r="C534" s="29" t="s">
        <v>936</v>
      </c>
      <c r="D534" s="100">
        <v>57.5</v>
      </c>
      <c r="E534" s="22">
        <v>25</v>
      </c>
      <c r="F534" s="41">
        <v>1438</v>
      </c>
      <c r="G534" s="24">
        <v>268</v>
      </c>
    </row>
    <row r="535" spans="1:7">
      <c r="A535" s="648"/>
      <c r="B535" s="636"/>
      <c r="C535" s="29" t="s">
        <v>936</v>
      </c>
      <c r="D535" s="100">
        <v>112.5</v>
      </c>
      <c r="E535" s="22">
        <v>25</v>
      </c>
      <c r="F535" s="41">
        <v>2813</v>
      </c>
      <c r="G535" s="24">
        <v>268</v>
      </c>
    </row>
    <row r="536" spans="1:7">
      <c r="A536" s="648"/>
      <c r="B536" s="636"/>
      <c r="C536" s="29" t="s">
        <v>937</v>
      </c>
      <c r="D536" s="100">
        <v>300</v>
      </c>
      <c r="E536" s="22">
        <v>5</v>
      </c>
      <c r="F536" s="41">
        <f t="shared" ref="F536:F599" si="14">+D536*E536</f>
        <v>1500</v>
      </c>
      <c r="G536" s="24">
        <v>268</v>
      </c>
    </row>
    <row r="537" spans="1:7">
      <c r="A537" s="648"/>
      <c r="B537" s="636"/>
      <c r="C537" s="29" t="s">
        <v>1078</v>
      </c>
      <c r="D537" s="100">
        <v>3.5</v>
      </c>
      <c r="E537" s="22">
        <v>10</v>
      </c>
      <c r="F537" s="41">
        <f t="shared" si="14"/>
        <v>35</v>
      </c>
      <c r="G537" s="24">
        <v>268</v>
      </c>
    </row>
    <row r="538" spans="1:7">
      <c r="A538" s="648"/>
      <c r="B538" s="636"/>
      <c r="C538" s="29" t="s">
        <v>938</v>
      </c>
      <c r="D538" s="100">
        <v>1.8</v>
      </c>
      <c r="E538" s="22">
        <v>1000</v>
      </c>
      <c r="F538" s="41">
        <f t="shared" si="14"/>
        <v>1800</v>
      </c>
      <c r="G538" s="24">
        <v>268</v>
      </c>
    </row>
    <row r="539" spans="1:7">
      <c r="A539" s="648"/>
      <c r="B539" s="636"/>
      <c r="C539" s="29" t="s">
        <v>939</v>
      </c>
      <c r="D539" s="100">
        <v>1.4</v>
      </c>
      <c r="E539" s="22">
        <v>999</v>
      </c>
      <c r="F539" s="41">
        <v>1399</v>
      </c>
      <c r="G539" s="24">
        <v>268</v>
      </c>
    </row>
    <row r="540" spans="1:7">
      <c r="A540" s="648"/>
      <c r="B540" s="636"/>
      <c r="C540" s="29" t="s">
        <v>551</v>
      </c>
      <c r="D540" s="100">
        <v>7.85</v>
      </c>
      <c r="E540" s="22">
        <v>100</v>
      </c>
      <c r="F540" s="41">
        <f t="shared" si="14"/>
        <v>785</v>
      </c>
      <c r="G540" s="24">
        <v>268</v>
      </c>
    </row>
    <row r="541" spans="1:7">
      <c r="A541" s="648"/>
      <c r="B541" s="636"/>
      <c r="C541" s="29" t="s">
        <v>1004</v>
      </c>
      <c r="D541" s="100">
        <v>3</v>
      </c>
      <c r="E541" s="22">
        <v>98</v>
      </c>
      <c r="F541" s="41">
        <f t="shared" si="14"/>
        <v>294</v>
      </c>
      <c r="G541" s="24">
        <v>268</v>
      </c>
    </row>
    <row r="542" spans="1:7">
      <c r="A542" s="648"/>
      <c r="B542" s="636"/>
      <c r="C542" s="29" t="s">
        <v>552</v>
      </c>
      <c r="D542" s="100">
        <v>23</v>
      </c>
      <c r="E542" s="22">
        <v>15</v>
      </c>
      <c r="F542" s="41">
        <f t="shared" si="14"/>
        <v>345</v>
      </c>
      <c r="G542" s="24">
        <v>268</v>
      </c>
    </row>
    <row r="543" spans="1:7">
      <c r="A543" s="648"/>
      <c r="B543" s="636"/>
      <c r="C543" s="29" t="s">
        <v>552</v>
      </c>
      <c r="D543" s="100">
        <v>25</v>
      </c>
      <c r="E543" s="22">
        <v>24</v>
      </c>
      <c r="F543" s="41">
        <f t="shared" si="14"/>
        <v>600</v>
      </c>
      <c r="G543" s="24">
        <v>268</v>
      </c>
    </row>
    <row r="544" spans="1:7">
      <c r="A544" s="648"/>
      <c r="B544" s="636"/>
      <c r="C544" s="29" t="s">
        <v>552</v>
      </c>
      <c r="D544" s="100">
        <v>20</v>
      </c>
      <c r="E544" s="22">
        <v>60</v>
      </c>
      <c r="F544" s="41">
        <f t="shared" si="14"/>
        <v>1200</v>
      </c>
      <c r="G544" s="24">
        <v>268</v>
      </c>
    </row>
    <row r="545" spans="1:7">
      <c r="A545" s="648"/>
      <c r="B545" s="636"/>
      <c r="C545" s="29" t="s">
        <v>1079</v>
      </c>
      <c r="D545" s="100">
        <v>20</v>
      </c>
      <c r="E545" s="22">
        <v>60</v>
      </c>
      <c r="F545" s="41">
        <f t="shared" si="14"/>
        <v>1200</v>
      </c>
      <c r="G545" s="24">
        <v>268</v>
      </c>
    </row>
    <row r="546" spans="1:7">
      <c r="A546" s="648"/>
      <c r="B546" s="636"/>
      <c r="C546" s="29" t="s">
        <v>549</v>
      </c>
      <c r="D546" s="100">
        <v>13</v>
      </c>
      <c r="E546" s="22">
        <v>100</v>
      </c>
      <c r="F546" s="41">
        <f t="shared" si="14"/>
        <v>1300</v>
      </c>
      <c r="G546" s="24">
        <v>268</v>
      </c>
    </row>
    <row r="547" spans="1:7">
      <c r="A547" s="648"/>
      <c r="B547" s="636"/>
      <c r="C547" s="29" t="s">
        <v>940</v>
      </c>
      <c r="D547" s="100">
        <v>85</v>
      </c>
      <c r="E547" s="22">
        <v>500</v>
      </c>
      <c r="F547" s="41">
        <f t="shared" si="14"/>
        <v>42500</v>
      </c>
      <c r="G547" s="24">
        <v>268</v>
      </c>
    </row>
    <row r="548" spans="1:7">
      <c r="A548" s="648"/>
      <c r="B548" s="636"/>
      <c r="C548" s="29" t="s">
        <v>1080</v>
      </c>
      <c r="D548" s="100">
        <v>15</v>
      </c>
      <c r="E548" s="22">
        <v>25</v>
      </c>
      <c r="F548" s="41">
        <f t="shared" si="14"/>
        <v>375</v>
      </c>
      <c r="G548" s="24">
        <v>268</v>
      </c>
    </row>
    <row r="549" spans="1:7">
      <c r="A549" s="648"/>
      <c r="B549" s="636"/>
      <c r="C549" s="29" t="s">
        <v>1081</v>
      </c>
      <c r="D549" s="100">
        <v>30</v>
      </c>
      <c r="E549" s="22">
        <v>10</v>
      </c>
      <c r="F549" s="41">
        <f t="shared" si="14"/>
        <v>300</v>
      </c>
      <c r="G549" s="24">
        <v>268</v>
      </c>
    </row>
    <row r="550" spans="1:7">
      <c r="A550" s="648"/>
      <c r="B550" s="636"/>
      <c r="C550" s="29" t="s">
        <v>1082</v>
      </c>
      <c r="D550" s="100">
        <v>1.7</v>
      </c>
      <c r="E550" s="22">
        <v>125</v>
      </c>
      <c r="F550" s="41">
        <v>213</v>
      </c>
      <c r="G550" s="24">
        <v>268</v>
      </c>
    </row>
    <row r="551" spans="1:7">
      <c r="A551" s="648"/>
      <c r="B551" s="636"/>
      <c r="C551" s="29" t="s">
        <v>1074</v>
      </c>
      <c r="D551" s="100">
        <v>2</v>
      </c>
      <c r="E551" s="22">
        <v>75</v>
      </c>
      <c r="F551" s="41">
        <f t="shared" si="14"/>
        <v>150</v>
      </c>
      <c r="G551" s="24">
        <v>268</v>
      </c>
    </row>
    <row r="552" spans="1:7">
      <c r="A552" s="648"/>
      <c r="B552" s="636"/>
      <c r="C552" s="29" t="s">
        <v>1083</v>
      </c>
      <c r="D552" s="100">
        <v>1.25</v>
      </c>
      <c r="E552" s="22">
        <v>75</v>
      </c>
      <c r="F552" s="41">
        <v>94</v>
      </c>
      <c r="G552" s="24">
        <v>268</v>
      </c>
    </row>
    <row r="553" spans="1:7">
      <c r="A553" s="648"/>
      <c r="B553" s="636"/>
      <c r="C553" s="29" t="s">
        <v>549</v>
      </c>
      <c r="D553" s="100">
        <v>2</v>
      </c>
      <c r="E553" s="22">
        <v>200</v>
      </c>
      <c r="F553" s="41">
        <f t="shared" si="14"/>
        <v>400</v>
      </c>
      <c r="G553" s="24">
        <v>268</v>
      </c>
    </row>
    <row r="554" spans="1:7">
      <c r="A554" s="648"/>
      <c r="B554" s="636"/>
      <c r="C554" s="29" t="s">
        <v>1074</v>
      </c>
      <c r="D554" s="100">
        <v>2</v>
      </c>
      <c r="E554" s="22">
        <v>75</v>
      </c>
      <c r="F554" s="41">
        <f t="shared" si="14"/>
        <v>150</v>
      </c>
      <c r="G554" s="24">
        <v>268</v>
      </c>
    </row>
    <row r="555" spans="1:7">
      <c r="A555" s="648"/>
      <c r="B555" s="636"/>
      <c r="C555" s="29" t="s">
        <v>1074</v>
      </c>
      <c r="D555" s="100">
        <v>2</v>
      </c>
      <c r="E555" s="22">
        <v>75</v>
      </c>
      <c r="F555" s="41">
        <f t="shared" si="14"/>
        <v>150</v>
      </c>
      <c r="G555" s="24">
        <v>268</v>
      </c>
    </row>
    <row r="556" spans="1:7">
      <c r="A556" s="648"/>
      <c r="B556" s="636"/>
      <c r="C556" s="29" t="s">
        <v>1006</v>
      </c>
      <c r="D556" s="100">
        <v>35</v>
      </c>
      <c r="E556" s="22">
        <v>75</v>
      </c>
      <c r="F556" s="41">
        <f t="shared" si="14"/>
        <v>2625</v>
      </c>
      <c r="G556" s="24">
        <v>268</v>
      </c>
    </row>
    <row r="557" spans="1:7">
      <c r="A557" s="648"/>
      <c r="B557" s="636"/>
      <c r="C557" s="29" t="s">
        <v>1007</v>
      </c>
      <c r="D557" s="100">
        <v>3</v>
      </c>
      <c r="E557" s="22">
        <v>100</v>
      </c>
      <c r="F557" s="41">
        <f t="shared" si="14"/>
        <v>300</v>
      </c>
      <c r="G557" s="24">
        <v>268</v>
      </c>
    </row>
    <row r="558" spans="1:7">
      <c r="A558" s="648"/>
      <c r="B558" s="636"/>
      <c r="C558" s="29" t="s">
        <v>549</v>
      </c>
      <c r="D558" s="100">
        <v>1.75</v>
      </c>
      <c r="E558" s="22">
        <v>99</v>
      </c>
      <c r="F558" s="41">
        <v>174</v>
      </c>
      <c r="G558" s="24">
        <v>268</v>
      </c>
    </row>
    <row r="559" spans="1:7">
      <c r="A559" s="648"/>
      <c r="B559" s="636"/>
      <c r="C559" s="29" t="s">
        <v>549</v>
      </c>
      <c r="D559" s="100">
        <v>2</v>
      </c>
      <c r="E559" s="22">
        <v>100</v>
      </c>
      <c r="F559" s="41">
        <f t="shared" si="14"/>
        <v>200</v>
      </c>
      <c r="G559" s="24">
        <v>268</v>
      </c>
    </row>
    <row r="560" spans="1:7">
      <c r="A560" s="648"/>
      <c r="B560" s="636"/>
      <c r="C560" s="29" t="s">
        <v>549</v>
      </c>
      <c r="D560" s="100">
        <v>1.5</v>
      </c>
      <c r="E560" s="22">
        <v>100</v>
      </c>
      <c r="F560" s="41">
        <f t="shared" si="14"/>
        <v>150</v>
      </c>
      <c r="G560" s="24">
        <v>268</v>
      </c>
    </row>
    <row r="561" spans="1:7">
      <c r="A561" s="648"/>
      <c r="B561" s="636"/>
      <c r="C561" s="29" t="s">
        <v>554</v>
      </c>
      <c r="D561" s="100">
        <v>32.5</v>
      </c>
      <c r="E561" s="22">
        <v>5</v>
      </c>
      <c r="F561" s="41">
        <v>163</v>
      </c>
      <c r="G561" s="24">
        <v>269</v>
      </c>
    </row>
    <row r="562" spans="1:7">
      <c r="A562" s="648"/>
      <c r="B562" s="636"/>
      <c r="C562" s="29" t="s">
        <v>1008</v>
      </c>
      <c r="D562" s="100">
        <v>2</v>
      </c>
      <c r="E562" s="22">
        <v>99</v>
      </c>
      <c r="F562" s="41">
        <f t="shared" si="14"/>
        <v>198</v>
      </c>
      <c r="G562" s="24">
        <v>269</v>
      </c>
    </row>
    <row r="563" spans="1:7">
      <c r="A563" s="648"/>
      <c r="B563" s="636"/>
      <c r="C563" s="29" t="s">
        <v>1008</v>
      </c>
      <c r="D563" s="100">
        <v>35</v>
      </c>
      <c r="E563" s="22">
        <v>17</v>
      </c>
      <c r="F563" s="41">
        <f t="shared" si="14"/>
        <v>595</v>
      </c>
      <c r="G563" s="24">
        <v>269</v>
      </c>
    </row>
    <row r="564" spans="1:7">
      <c r="A564" s="648"/>
      <c r="B564" s="636"/>
      <c r="C564" s="29" t="s">
        <v>1008</v>
      </c>
      <c r="D564" s="100">
        <v>110</v>
      </c>
      <c r="E564" s="22">
        <v>17</v>
      </c>
      <c r="F564" s="41">
        <f t="shared" si="14"/>
        <v>1870</v>
      </c>
      <c r="G564" s="24">
        <v>269</v>
      </c>
    </row>
    <row r="565" spans="1:7">
      <c r="A565" s="648"/>
      <c r="B565" s="636"/>
      <c r="C565" s="29" t="s">
        <v>869</v>
      </c>
      <c r="D565" s="100">
        <v>35</v>
      </c>
      <c r="E565" s="22">
        <v>5</v>
      </c>
      <c r="F565" s="41">
        <f t="shared" si="14"/>
        <v>175</v>
      </c>
      <c r="G565" s="24">
        <v>269</v>
      </c>
    </row>
    <row r="566" spans="1:7">
      <c r="A566" s="648"/>
      <c r="B566" s="636"/>
      <c r="C566" s="29" t="s">
        <v>1084</v>
      </c>
      <c r="D566" s="100">
        <v>540</v>
      </c>
      <c r="E566" s="22">
        <v>3</v>
      </c>
      <c r="F566" s="41">
        <f t="shared" si="14"/>
        <v>1620</v>
      </c>
      <c r="G566" s="24">
        <v>272</v>
      </c>
    </row>
    <row r="567" spans="1:7">
      <c r="A567" s="648"/>
      <c r="B567" s="636"/>
      <c r="C567" s="29" t="s">
        <v>821</v>
      </c>
      <c r="D567" s="100">
        <v>1150</v>
      </c>
      <c r="E567" s="22">
        <v>5</v>
      </c>
      <c r="F567" s="41">
        <f t="shared" si="14"/>
        <v>5750</v>
      </c>
      <c r="G567" s="24">
        <v>273</v>
      </c>
    </row>
    <row r="568" spans="1:7">
      <c r="A568" s="648"/>
      <c r="B568" s="636"/>
      <c r="C568" s="29" t="s">
        <v>1085</v>
      </c>
      <c r="D568" s="100">
        <v>800</v>
      </c>
      <c r="E568" s="22">
        <v>12</v>
      </c>
      <c r="F568" s="41">
        <f t="shared" si="14"/>
        <v>9600</v>
      </c>
      <c r="G568" s="24">
        <v>273</v>
      </c>
    </row>
    <row r="569" spans="1:7">
      <c r="A569" s="648"/>
      <c r="B569" s="636"/>
      <c r="C569" s="29" t="s">
        <v>1086</v>
      </c>
      <c r="D569" s="100">
        <v>450</v>
      </c>
      <c r="E569" s="22">
        <v>11</v>
      </c>
      <c r="F569" s="41">
        <f t="shared" si="14"/>
        <v>4950</v>
      </c>
      <c r="G569" s="24">
        <v>273</v>
      </c>
    </row>
    <row r="570" spans="1:7">
      <c r="A570" s="648"/>
      <c r="B570" s="636"/>
      <c r="C570" s="29" t="s">
        <v>555</v>
      </c>
      <c r="D570" s="100">
        <v>85</v>
      </c>
      <c r="E570" s="22">
        <v>185</v>
      </c>
      <c r="F570" s="41">
        <f t="shared" si="14"/>
        <v>15725</v>
      </c>
      <c r="G570" s="24">
        <v>274</v>
      </c>
    </row>
    <row r="571" spans="1:7">
      <c r="A571" s="648"/>
      <c r="B571" s="636"/>
      <c r="C571" s="29" t="s">
        <v>862</v>
      </c>
      <c r="D571" s="100">
        <v>290</v>
      </c>
      <c r="E571" s="22">
        <v>5</v>
      </c>
      <c r="F571" s="41">
        <f t="shared" si="14"/>
        <v>1450</v>
      </c>
      <c r="G571" s="24">
        <v>275</v>
      </c>
    </row>
    <row r="572" spans="1:7">
      <c r="A572" s="648"/>
      <c r="B572" s="636"/>
      <c r="C572" s="29" t="s">
        <v>1087</v>
      </c>
      <c r="D572" s="100">
        <v>125</v>
      </c>
      <c r="E572" s="22">
        <v>10</v>
      </c>
      <c r="F572" s="41">
        <f t="shared" si="14"/>
        <v>1250</v>
      </c>
      <c r="G572" s="24">
        <v>275</v>
      </c>
    </row>
    <row r="573" spans="1:7">
      <c r="A573" s="648"/>
      <c r="B573" s="636"/>
      <c r="C573" s="29" t="s">
        <v>1088</v>
      </c>
      <c r="D573" s="100">
        <v>90</v>
      </c>
      <c r="E573" s="22">
        <v>10</v>
      </c>
      <c r="F573" s="41">
        <f t="shared" si="14"/>
        <v>900</v>
      </c>
      <c r="G573" s="24">
        <v>275</v>
      </c>
    </row>
    <row r="574" spans="1:7">
      <c r="A574" s="648"/>
      <c r="B574" s="636"/>
      <c r="C574" s="29" t="s">
        <v>1089</v>
      </c>
      <c r="D574" s="100">
        <v>55</v>
      </c>
      <c r="E574" s="22">
        <v>27</v>
      </c>
      <c r="F574" s="41">
        <f t="shared" si="14"/>
        <v>1485</v>
      </c>
      <c r="G574" s="24">
        <v>275</v>
      </c>
    </row>
    <row r="575" spans="1:7">
      <c r="A575" s="648"/>
      <c r="B575" s="636"/>
      <c r="C575" s="29" t="s">
        <v>1087</v>
      </c>
      <c r="D575" s="100">
        <v>125</v>
      </c>
      <c r="E575" s="22">
        <v>5</v>
      </c>
      <c r="F575" s="41">
        <f t="shared" si="14"/>
        <v>625</v>
      </c>
      <c r="G575" s="24">
        <v>279</v>
      </c>
    </row>
    <row r="576" spans="1:7">
      <c r="A576" s="648"/>
      <c r="B576" s="636"/>
      <c r="C576" s="29" t="s">
        <v>556</v>
      </c>
      <c r="D576" s="100">
        <v>380</v>
      </c>
      <c r="E576" s="22">
        <v>25</v>
      </c>
      <c r="F576" s="41">
        <f t="shared" si="14"/>
        <v>9500</v>
      </c>
      <c r="G576" s="24">
        <v>281</v>
      </c>
    </row>
    <row r="577" spans="1:7">
      <c r="A577" s="648"/>
      <c r="B577" s="636"/>
      <c r="C577" s="29" t="s">
        <v>1090</v>
      </c>
      <c r="D577" s="100">
        <v>125</v>
      </c>
      <c r="E577" s="22">
        <v>23</v>
      </c>
      <c r="F577" s="41">
        <f t="shared" si="14"/>
        <v>2875</v>
      </c>
      <c r="G577" s="24">
        <v>281</v>
      </c>
    </row>
    <row r="578" spans="1:7">
      <c r="A578" s="648"/>
      <c r="B578" s="636"/>
      <c r="C578" s="29" t="s">
        <v>1091</v>
      </c>
      <c r="D578" s="100">
        <v>150</v>
      </c>
      <c r="E578" s="22">
        <v>22</v>
      </c>
      <c r="F578" s="41">
        <f t="shared" si="14"/>
        <v>3300</v>
      </c>
      <c r="G578" s="24">
        <v>281</v>
      </c>
    </row>
    <row r="579" spans="1:7">
      <c r="A579" s="648"/>
      <c r="B579" s="636"/>
      <c r="C579" s="29" t="s">
        <v>599</v>
      </c>
      <c r="D579" s="100">
        <v>60</v>
      </c>
      <c r="E579" s="22">
        <v>25</v>
      </c>
      <c r="F579" s="41">
        <f t="shared" si="14"/>
        <v>1500</v>
      </c>
      <c r="G579" s="24">
        <v>283</v>
      </c>
    </row>
    <row r="580" spans="1:7">
      <c r="A580" s="648"/>
      <c r="B580" s="636"/>
      <c r="C580" s="29" t="s">
        <v>599</v>
      </c>
      <c r="D580" s="100">
        <v>190</v>
      </c>
      <c r="E580" s="22">
        <v>25</v>
      </c>
      <c r="F580" s="41">
        <f t="shared" si="14"/>
        <v>4750</v>
      </c>
      <c r="G580" s="24">
        <v>283</v>
      </c>
    </row>
    <row r="581" spans="1:7">
      <c r="A581" s="648"/>
      <c r="B581" s="636"/>
      <c r="C581" s="29" t="s">
        <v>1082</v>
      </c>
      <c r="D581" s="100">
        <v>2</v>
      </c>
      <c r="E581" s="22">
        <v>201</v>
      </c>
      <c r="F581" s="41">
        <f t="shared" si="14"/>
        <v>402</v>
      </c>
      <c r="G581" s="24">
        <v>283</v>
      </c>
    </row>
    <row r="582" spans="1:7">
      <c r="A582" s="648"/>
      <c r="B582" s="636"/>
      <c r="C582" s="29" t="s">
        <v>863</v>
      </c>
      <c r="D582" s="100">
        <v>0.5</v>
      </c>
      <c r="E582" s="22">
        <v>500</v>
      </c>
      <c r="F582" s="41">
        <f t="shared" si="14"/>
        <v>250</v>
      </c>
      <c r="G582" s="24">
        <v>283</v>
      </c>
    </row>
    <row r="583" spans="1:7">
      <c r="A583" s="648"/>
      <c r="B583" s="636"/>
      <c r="C583" s="29" t="s">
        <v>1092</v>
      </c>
      <c r="D583" s="100">
        <v>8.5</v>
      </c>
      <c r="E583" s="22">
        <v>11</v>
      </c>
      <c r="F583" s="41">
        <v>94</v>
      </c>
      <c r="G583" s="24">
        <v>283</v>
      </c>
    </row>
    <row r="584" spans="1:7">
      <c r="A584" s="648"/>
      <c r="B584" s="636"/>
      <c r="C584" s="29" t="s">
        <v>1093</v>
      </c>
      <c r="D584" s="100">
        <v>60</v>
      </c>
      <c r="E584" s="22">
        <v>3</v>
      </c>
      <c r="F584" s="41">
        <f t="shared" si="14"/>
        <v>180</v>
      </c>
      <c r="G584" s="24">
        <v>283</v>
      </c>
    </row>
    <row r="585" spans="1:7">
      <c r="A585" s="648"/>
      <c r="B585" s="636"/>
      <c r="C585" s="29" t="s">
        <v>1094</v>
      </c>
      <c r="D585" s="100">
        <v>25</v>
      </c>
      <c r="E585" s="22">
        <v>3</v>
      </c>
      <c r="F585" s="41">
        <f t="shared" si="14"/>
        <v>75</v>
      </c>
      <c r="G585" s="24">
        <v>283</v>
      </c>
    </row>
    <row r="586" spans="1:7">
      <c r="A586" s="648"/>
      <c r="B586" s="636"/>
      <c r="C586" s="29" t="s">
        <v>1095</v>
      </c>
      <c r="D586" s="100">
        <v>0.5</v>
      </c>
      <c r="E586" s="22">
        <v>100</v>
      </c>
      <c r="F586" s="41">
        <f t="shared" si="14"/>
        <v>50</v>
      </c>
      <c r="G586" s="24">
        <v>283</v>
      </c>
    </row>
    <row r="587" spans="1:7">
      <c r="A587" s="648"/>
      <c r="B587" s="636"/>
      <c r="C587" s="29" t="s">
        <v>1009</v>
      </c>
      <c r="D587" s="100">
        <v>1000</v>
      </c>
      <c r="E587" s="22">
        <v>4</v>
      </c>
      <c r="F587" s="41">
        <f t="shared" si="14"/>
        <v>4000</v>
      </c>
      <c r="G587" s="24">
        <v>284</v>
      </c>
    </row>
    <row r="588" spans="1:7">
      <c r="A588" s="648"/>
      <c r="B588" s="636"/>
      <c r="C588" s="29" t="s">
        <v>1096</v>
      </c>
      <c r="D588" s="100">
        <v>180</v>
      </c>
      <c r="E588" s="22">
        <v>12</v>
      </c>
      <c r="F588" s="41">
        <f t="shared" si="14"/>
        <v>2160</v>
      </c>
      <c r="G588" s="24">
        <v>284</v>
      </c>
    </row>
    <row r="589" spans="1:7">
      <c r="A589" s="648"/>
      <c r="B589" s="636"/>
      <c r="C589" s="29" t="s">
        <v>1097</v>
      </c>
      <c r="D589" s="100">
        <v>155</v>
      </c>
      <c r="E589" s="22">
        <v>1</v>
      </c>
      <c r="F589" s="41">
        <f t="shared" si="14"/>
        <v>155</v>
      </c>
      <c r="G589" s="24">
        <v>284</v>
      </c>
    </row>
    <row r="590" spans="1:7">
      <c r="A590" s="648"/>
      <c r="B590" s="636"/>
      <c r="C590" s="29" t="s">
        <v>1098</v>
      </c>
      <c r="D590" s="100">
        <v>252</v>
      </c>
      <c r="E590" s="22">
        <v>1</v>
      </c>
      <c r="F590" s="41">
        <f t="shared" si="14"/>
        <v>252</v>
      </c>
      <c r="G590" s="24">
        <v>284</v>
      </c>
    </row>
    <row r="591" spans="1:7">
      <c r="A591" s="648"/>
      <c r="B591" s="636"/>
      <c r="C591" s="29" t="s">
        <v>1099</v>
      </c>
      <c r="D591" s="100">
        <v>350</v>
      </c>
      <c r="E591" s="22">
        <v>1</v>
      </c>
      <c r="F591" s="41">
        <f t="shared" si="14"/>
        <v>350</v>
      </c>
      <c r="G591" s="24">
        <v>284</v>
      </c>
    </row>
    <row r="592" spans="1:7">
      <c r="A592" s="648"/>
      <c r="B592" s="636"/>
      <c r="C592" s="29" t="s">
        <v>1100</v>
      </c>
      <c r="D592" s="100">
        <v>500</v>
      </c>
      <c r="E592" s="22">
        <v>2</v>
      </c>
      <c r="F592" s="41">
        <f t="shared" si="14"/>
        <v>1000</v>
      </c>
      <c r="G592" s="24">
        <v>284</v>
      </c>
    </row>
    <row r="593" spans="1:7">
      <c r="A593" s="648"/>
      <c r="B593" s="636"/>
      <c r="C593" s="29" t="s">
        <v>1101</v>
      </c>
      <c r="D593" s="100">
        <v>725</v>
      </c>
      <c r="E593" s="22">
        <v>9</v>
      </c>
      <c r="F593" s="41">
        <f t="shared" si="14"/>
        <v>6525</v>
      </c>
      <c r="G593" s="24">
        <v>284</v>
      </c>
    </row>
    <row r="594" spans="1:7">
      <c r="A594" s="648"/>
      <c r="B594" s="636"/>
      <c r="C594" s="29" t="s">
        <v>1102</v>
      </c>
      <c r="D594" s="100">
        <v>110</v>
      </c>
      <c r="E594" s="22">
        <v>1</v>
      </c>
      <c r="F594" s="41">
        <f t="shared" si="14"/>
        <v>110</v>
      </c>
      <c r="G594" s="24">
        <v>286</v>
      </c>
    </row>
    <row r="595" spans="1:7">
      <c r="A595" s="648"/>
      <c r="B595" s="636"/>
      <c r="C595" s="29" t="s">
        <v>1103</v>
      </c>
      <c r="D595" s="100">
        <v>77</v>
      </c>
      <c r="E595" s="22">
        <v>2</v>
      </c>
      <c r="F595" s="41">
        <f t="shared" si="14"/>
        <v>154</v>
      </c>
      <c r="G595" s="24">
        <v>286</v>
      </c>
    </row>
    <row r="596" spans="1:7">
      <c r="A596" s="648"/>
      <c r="B596" s="636"/>
      <c r="C596" s="29" t="s">
        <v>1104</v>
      </c>
      <c r="D596" s="100">
        <v>88</v>
      </c>
      <c r="E596" s="22">
        <v>1</v>
      </c>
      <c r="F596" s="41">
        <f t="shared" si="14"/>
        <v>88</v>
      </c>
      <c r="G596" s="24">
        <v>286</v>
      </c>
    </row>
    <row r="597" spans="1:7">
      <c r="A597" s="648"/>
      <c r="B597" s="636"/>
      <c r="C597" s="29" t="s">
        <v>1105</v>
      </c>
      <c r="D597" s="100">
        <v>35</v>
      </c>
      <c r="E597" s="22">
        <v>2</v>
      </c>
      <c r="F597" s="41">
        <f t="shared" si="14"/>
        <v>70</v>
      </c>
      <c r="G597" s="24">
        <v>286</v>
      </c>
    </row>
    <row r="598" spans="1:7">
      <c r="A598" s="648"/>
      <c r="B598" s="636"/>
      <c r="C598" s="29" t="s">
        <v>83</v>
      </c>
      <c r="D598" s="100">
        <v>77</v>
      </c>
      <c r="E598" s="22">
        <v>2</v>
      </c>
      <c r="F598" s="41">
        <f t="shared" si="14"/>
        <v>154</v>
      </c>
      <c r="G598" s="24">
        <v>286</v>
      </c>
    </row>
    <row r="599" spans="1:7">
      <c r="A599" s="648"/>
      <c r="B599" s="636"/>
      <c r="C599" s="29" t="s">
        <v>1106</v>
      </c>
      <c r="D599" s="100">
        <v>88</v>
      </c>
      <c r="E599" s="22">
        <v>2</v>
      </c>
      <c r="F599" s="41">
        <f t="shared" si="14"/>
        <v>176</v>
      </c>
      <c r="G599" s="24">
        <v>286</v>
      </c>
    </row>
    <row r="600" spans="1:7">
      <c r="A600" s="648"/>
      <c r="B600" s="636"/>
      <c r="C600" s="29" t="s">
        <v>1107</v>
      </c>
      <c r="D600" s="100">
        <v>88</v>
      </c>
      <c r="E600" s="22">
        <v>2</v>
      </c>
      <c r="F600" s="41">
        <f t="shared" ref="F600:F661" si="15">+D600*E600</f>
        <v>176</v>
      </c>
      <c r="G600" s="24">
        <v>286</v>
      </c>
    </row>
    <row r="601" spans="1:7">
      <c r="A601" s="648"/>
      <c r="B601" s="636"/>
      <c r="C601" s="29" t="s">
        <v>1108</v>
      </c>
      <c r="D601" s="100">
        <v>77</v>
      </c>
      <c r="E601" s="22">
        <v>2</v>
      </c>
      <c r="F601" s="41">
        <f t="shared" si="15"/>
        <v>154</v>
      </c>
      <c r="G601" s="24">
        <v>286</v>
      </c>
    </row>
    <row r="602" spans="1:7">
      <c r="A602" s="648"/>
      <c r="B602" s="636"/>
      <c r="C602" s="29" t="s">
        <v>823</v>
      </c>
      <c r="D602" s="100">
        <v>11</v>
      </c>
      <c r="E602" s="22">
        <v>2</v>
      </c>
      <c r="F602" s="41">
        <f t="shared" si="15"/>
        <v>22</v>
      </c>
      <c r="G602" s="24">
        <v>286</v>
      </c>
    </row>
    <row r="603" spans="1:7">
      <c r="A603" s="648"/>
      <c r="B603" s="636"/>
      <c r="C603" s="29" t="s">
        <v>1109</v>
      </c>
      <c r="D603" s="100">
        <v>35.5</v>
      </c>
      <c r="E603" s="22">
        <v>2</v>
      </c>
      <c r="F603" s="41">
        <f t="shared" si="15"/>
        <v>71</v>
      </c>
      <c r="G603" s="24">
        <v>286</v>
      </c>
    </row>
    <row r="604" spans="1:7">
      <c r="A604" s="648"/>
      <c r="B604" s="636"/>
      <c r="C604" s="29" t="s">
        <v>1110</v>
      </c>
      <c r="D604" s="100">
        <v>50</v>
      </c>
      <c r="E604" s="22">
        <v>2</v>
      </c>
      <c r="F604" s="41">
        <f t="shared" si="15"/>
        <v>100</v>
      </c>
      <c r="G604" s="24">
        <v>286</v>
      </c>
    </row>
    <row r="605" spans="1:7">
      <c r="A605" s="648"/>
      <c r="B605" s="636"/>
      <c r="C605" s="102" t="s">
        <v>1111</v>
      </c>
      <c r="D605" s="100">
        <v>200</v>
      </c>
      <c r="E605" s="22">
        <v>1</v>
      </c>
      <c r="F605" s="41">
        <f t="shared" si="15"/>
        <v>200</v>
      </c>
      <c r="G605" s="24">
        <v>286</v>
      </c>
    </row>
    <row r="606" spans="1:7">
      <c r="A606" s="648"/>
      <c r="B606" s="636"/>
      <c r="C606" s="102" t="s">
        <v>1112</v>
      </c>
      <c r="D606" s="100">
        <v>150</v>
      </c>
      <c r="E606" s="22">
        <v>1</v>
      </c>
      <c r="F606" s="41">
        <f t="shared" si="15"/>
        <v>150</v>
      </c>
      <c r="G606" s="24">
        <v>286</v>
      </c>
    </row>
    <row r="607" spans="1:7">
      <c r="A607" s="648"/>
      <c r="B607" s="636"/>
      <c r="C607" s="102" t="s">
        <v>1113</v>
      </c>
      <c r="D607" s="100">
        <v>250</v>
      </c>
      <c r="E607" s="22">
        <v>1</v>
      </c>
      <c r="F607" s="41">
        <f t="shared" si="15"/>
        <v>250</v>
      </c>
      <c r="G607" s="24">
        <v>286</v>
      </c>
    </row>
    <row r="608" spans="1:7">
      <c r="A608" s="648"/>
      <c r="B608" s="636"/>
      <c r="C608" s="102" t="s">
        <v>828</v>
      </c>
      <c r="D608" s="100">
        <v>70</v>
      </c>
      <c r="E608" s="22">
        <v>3</v>
      </c>
      <c r="F608" s="41">
        <f t="shared" si="15"/>
        <v>210</v>
      </c>
      <c r="G608" s="24">
        <v>286</v>
      </c>
    </row>
    <row r="609" spans="1:7">
      <c r="A609" s="648"/>
      <c r="B609" s="636"/>
      <c r="C609" s="102" t="s">
        <v>1114</v>
      </c>
      <c r="D609" s="100">
        <v>50</v>
      </c>
      <c r="E609" s="22">
        <v>2</v>
      </c>
      <c r="F609" s="41">
        <f t="shared" si="15"/>
        <v>100</v>
      </c>
      <c r="G609" s="24">
        <v>286</v>
      </c>
    </row>
    <row r="610" spans="1:7">
      <c r="A610" s="648"/>
      <c r="B610" s="636"/>
      <c r="C610" s="102" t="s">
        <v>1115</v>
      </c>
      <c r="D610" s="100">
        <v>20</v>
      </c>
      <c r="E610" s="22">
        <v>3</v>
      </c>
      <c r="F610" s="41">
        <f t="shared" si="15"/>
        <v>60</v>
      </c>
      <c r="G610" s="24">
        <v>286</v>
      </c>
    </row>
    <row r="611" spans="1:7">
      <c r="A611" s="648"/>
      <c r="B611" s="636"/>
      <c r="C611" s="102" t="s">
        <v>1116</v>
      </c>
      <c r="D611" s="100">
        <v>75</v>
      </c>
      <c r="E611" s="22">
        <v>1</v>
      </c>
      <c r="F611" s="41">
        <f t="shared" si="15"/>
        <v>75</v>
      </c>
      <c r="G611" s="24">
        <v>286</v>
      </c>
    </row>
    <row r="612" spans="1:7">
      <c r="A612" s="648"/>
      <c r="B612" s="636"/>
      <c r="C612" s="102" t="s">
        <v>1117</v>
      </c>
      <c r="D612" s="100">
        <v>75</v>
      </c>
      <c r="E612" s="22">
        <v>4</v>
      </c>
      <c r="F612" s="41">
        <f t="shared" si="15"/>
        <v>300</v>
      </c>
      <c r="G612" s="24">
        <v>289</v>
      </c>
    </row>
    <row r="613" spans="1:7">
      <c r="A613" s="648"/>
      <c r="B613" s="636"/>
      <c r="C613" s="102" t="s">
        <v>1118</v>
      </c>
      <c r="D613" s="100">
        <v>75</v>
      </c>
      <c r="E613" s="22">
        <v>4</v>
      </c>
      <c r="F613" s="41">
        <f t="shared" si="15"/>
        <v>300</v>
      </c>
      <c r="G613" s="24">
        <v>289</v>
      </c>
    </row>
    <row r="614" spans="1:7">
      <c r="A614" s="648"/>
      <c r="B614" s="636"/>
      <c r="C614" s="102" t="s">
        <v>1119</v>
      </c>
      <c r="D614" s="100">
        <v>125</v>
      </c>
      <c r="E614" s="22">
        <v>1</v>
      </c>
      <c r="F614" s="41">
        <f t="shared" si="15"/>
        <v>125</v>
      </c>
      <c r="G614" s="24">
        <v>289</v>
      </c>
    </row>
    <row r="615" spans="1:7">
      <c r="A615" s="648"/>
      <c r="B615" s="636"/>
      <c r="C615" s="102" t="s">
        <v>1120</v>
      </c>
      <c r="D615" s="100">
        <v>200</v>
      </c>
      <c r="E615" s="22">
        <v>2</v>
      </c>
      <c r="F615" s="41">
        <f t="shared" si="15"/>
        <v>400</v>
      </c>
      <c r="G615" s="24">
        <v>289</v>
      </c>
    </row>
    <row r="616" spans="1:7">
      <c r="A616" s="648"/>
      <c r="B616" s="636"/>
      <c r="C616" s="102" t="s">
        <v>1121</v>
      </c>
      <c r="D616" s="100">
        <v>150</v>
      </c>
      <c r="E616" s="22">
        <v>1</v>
      </c>
      <c r="F616" s="41">
        <f t="shared" si="15"/>
        <v>150</v>
      </c>
      <c r="G616" s="24">
        <v>289</v>
      </c>
    </row>
    <row r="617" spans="1:7">
      <c r="A617" s="648"/>
      <c r="B617" s="636"/>
      <c r="C617" s="102" t="s">
        <v>1122</v>
      </c>
      <c r="D617" s="100">
        <v>20</v>
      </c>
      <c r="E617" s="22">
        <v>4</v>
      </c>
      <c r="F617" s="41">
        <f t="shared" si="15"/>
        <v>80</v>
      </c>
      <c r="G617" s="24">
        <v>289</v>
      </c>
    </row>
    <row r="618" spans="1:7">
      <c r="A618" s="648"/>
      <c r="B618" s="636"/>
      <c r="C618" s="102" t="s">
        <v>1123</v>
      </c>
      <c r="D618" s="100">
        <v>175</v>
      </c>
      <c r="E618" s="22">
        <v>1</v>
      </c>
      <c r="F618" s="41">
        <f t="shared" si="15"/>
        <v>175</v>
      </c>
      <c r="G618" s="24">
        <v>289</v>
      </c>
    </row>
    <row r="619" spans="1:7">
      <c r="A619" s="648"/>
      <c r="B619" s="636"/>
      <c r="C619" s="102" t="s">
        <v>1124</v>
      </c>
      <c r="D619" s="100">
        <v>300</v>
      </c>
      <c r="E619" s="22">
        <v>1</v>
      </c>
      <c r="F619" s="41">
        <f t="shared" si="15"/>
        <v>300</v>
      </c>
      <c r="G619" s="24">
        <v>289</v>
      </c>
    </row>
    <row r="620" spans="1:7">
      <c r="A620" s="648"/>
      <c r="B620" s="636"/>
      <c r="C620" s="102" t="s">
        <v>1125</v>
      </c>
      <c r="D620" s="100">
        <v>15</v>
      </c>
      <c r="E620" s="22">
        <v>4</v>
      </c>
      <c r="F620" s="41">
        <f t="shared" si="15"/>
        <v>60</v>
      </c>
      <c r="G620" s="24">
        <v>289</v>
      </c>
    </row>
    <row r="621" spans="1:7">
      <c r="A621" s="648"/>
      <c r="B621" s="636"/>
      <c r="C621" s="102" t="s">
        <v>1126</v>
      </c>
      <c r="D621" s="100">
        <v>175</v>
      </c>
      <c r="E621" s="22">
        <v>3</v>
      </c>
      <c r="F621" s="41">
        <f t="shared" si="15"/>
        <v>525</v>
      </c>
      <c r="G621" s="24">
        <v>289</v>
      </c>
    </row>
    <row r="622" spans="1:7">
      <c r="A622" s="648"/>
      <c r="B622" s="636"/>
      <c r="C622" s="102" t="s">
        <v>941</v>
      </c>
      <c r="D622" s="100">
        <v>2.25</v>
      </c>
      <c r="E622" s="22">
        <v>100</v>
      </c>
      <c r="F622" s="41">
        <f t="shared" si="15"/>
        <v>225</v>
      </c>
      <c r="G622" s="24">
        <v>291</v>
      </c>
    </row>
    <row r="623" spans="1:7">
      <c r="A623" s="648"/>
      <c r="B623" s="636"/>
      <c r="C623" s="102" t="s">
        <v>1011</v>
      </c>
      <c r="D623" s="100">
        <v>8.25</v>
      </c>
      <c r="E623" s="22">
        <v>300</v>
      </c>
      <c r="F623" s="41">
        <f t="shared" si="15"/>
        <v>2475</v>
      </c>
      <c r="G623" s="24">
        <v>291</v>
      </c>
    </row>
    <row r="624" spans="1:7">
      <c r="A624" s="648"/>
      <c r="B624" s="636"/>
      <c r="C624" s="102" t="s">
        <v>588</v>
      </c>
      <c r="D624" s="100">
        <v>8</v>
      </c>
      <c r="E624" s="22">
        <v>100</v>
      </c>
      <c r="F624" s="41">
        <f t="shared" si="15"/>
        <v>800</v>
      </c>
      <c r="G624" s="24">
        <v>291</v>
      </c>
    </row>
    <row r="625" spans="1:7">
      <c r="A625" s="648"/>
      <c r="B625" s="636"/>
      <c r="C625" s="102" t="s">
        <v>942</v>
      </c>
      <c r="D625" s="100">
        <v>1.5</v>
      </c>
      <c r="E625" s="22">
        <v>100</v>
      </c>
      <c r="F625" s="41">
        <f t="shared" si="15"/>
        <v>150</v>
      </c>
      <c r="G625" s="24">
        <v>291</v>
      </c>
    </row>
    <row r="626" spans="1:7">
      <c r="A626" s="648"/>
      <c r="B626" s="636"/>
      <c r="C626" s="102" t="s">
        <v>943</v>
      </c>
      <c r="D626" s="100">
        <v>5.75</v>
      </c>
      <c r="E626" s="22">
        <v>29</v>
      </c>
      <c r="F626" s="41">
        <v>167</v>
      </c>
      <c r="G626" s="24">
        <v>291</v>
      </c>
    </row>
    <row r="627" spans="1:7">
      <c r="A627" s="648"/>
      <c r="B627" s="636"/>
      <c r="C627" s="102" t="s">
        <v>337</v>
      </c>
      <c r="D627" s="100">
        <v>3.5</v>
      </c>
      <c r="E627" s="22">
        <v>150</v>
      </c>
      <c r="F627" s="41">
        <f t="shared" si="15"/>
        <v>525</v>
      </c>
      <c r="G627" s="24">
        <v>291</v>
      </c>
    </row>
    <row r="628" spans="1:7">
      <c r="A628" s="648"/>
      <c r="B628" s="636"/>
      <c r="C628" s="102" t="s">
        <v>826</v>
      </c>
      <c r="D628" s="100">
        <v>1.5</v>
      </c>
      <c r="E628" s="22">
        <v>300</v>
      </c>
      <c r="F628" s="41">
        <f t="shared" si="15"/>
        <v>450</v>
      </c>
      <c r="G628" s="24">
        <v>291</v>
      </c>
    </row>
    <row r="629" spans="1:7">
      <c r="A629" s="648"/>
      <c r="B629" s="636"/>
      <c r="C629" s="102" t="s">
        <v>603</v>
      </c>
      <c r="D629" s="100">
        <v>3.5</v>
      </c>
      <c r="E629" s="22">
        <v>300</v>
      </c>
      <c r="F629" s="41">
        <f t="shared" si="15"/>
        <v>1050</v>
      </c>
      <c r="G629" s="24">
        <v>291</v>
      </c>
    </row>
    <row r="630" spans="1:7">
      <c r="A630" s="648"/>
      <c r="B630" s="636"/>
      <c r="C630" s="102" t="s">
        <v>984</v>
      </c>
      <c r="D630" s="100">
        <v>4.9000000000000004</v>
      </c>
      <c r="E630" s="22">
        <v>300</v>
      </c>
      <c r="F630" s="41">
        <f t="shared" si="15"/>
        <v>1470</v>
      </c>
      <c r="G630" s="24">
        <v>291</v>
      </c>
    </row>
    <row r="631" spans="1:7">
      <c r="A631" s="648"/>
      <c r="B631" s="636"/>
      <c r="C631" s="102" t="s">
        <v>866</v>
      </c>
      <c r="D631" s="100">
        <v>5.85</v>
      </c>
      <c r="E631" s="22">
        <v>100</v>
      </c>
      <c r="F631" s="41">
        <f t="shared" si="15"/>
        <v>585</v>
      </c>
      <c r="G631" s="24">
        <v>291</v>
      </c>
    </row>
    <row r="632" spans="1:7">
      <c r="A632" s="648"/>
      <c r="B632" s="636"/>
      <c r="C632" s="102" t="s">
        <v>944</v>
      </c>
      <c r="D632" s="100">
        <v>5</v>
      </c>
      <c r="E632" s="22">
        <v>300</v>
      </c>
      <c r="F632" s="41">
        <f t="shared" si="15"/>
        <v>1500</v>
      </c>
      <c r="G632" s="24">
        <v>291</v>
      </c>
    </row>
    <row r="633" spans="1:7">
      <c r="A633" s="648"/>
      <c r="B633" s="636"/>
      <c r="C633" s="102" t="s">
        <v>561</v>
      </c>
      <c r="D633" s="100">
        <v>7.8</v>
      </c>
      <c r="E633" s="22">
        <v>100</v>
      </c>
      <c r="F633" s="41">
        <f t="shared" si="15"/>
        <v>780</v>
      </c>
      <c r="G633" s="24">
        <v>291</v>
      </c>
    </row>
    <row r="634" spans="1:7">
      <c r="A634" s="648"/>
      <c r="B634" s="636"/>
      <c r="C634" s="102" t="s">
        <v>945</v>
      </c>
      <c r="D634" s="100">
        <v>2.95</v>
      </c>
      <c r="E634" s="22">
        <v>50</v>
      </c>
      <c r="F634" s="41">
        <v>148</v>
      </c>
      <c r="G634" s="24">
        <v>291</v>
      </c>
    </row>
    <row r="635" spans="1:7">
      <c r="A635" s="648"/>
      <c r="B635" s="636"/>
      <c r="C635" s="102" t="s">
        <v>983</v>
      </c>
      <c r="D635" s="100">
        <v>890</v>
      </c>
      <c r="E635" s="22">
        <v>5</v>
      </c>
      <c r="F635" s="41">
        <f t="shared" si="15"/>
        <v>4450</v>
      </c>
      <c r="G635" s="24">
        <v>291</v>
      </c>
    </row>
    <row r="636" spans="1:7">
      <c r="A636" s="648"/>
      <c r="B636" s="636"/>
      <c r="C636" s="102" t="s">
        <v>946</v>
      </c>
      <c r="D636" s="100">
        <v>15</v>
      </c>
      <c r="E636" s="22">
        <v>100</v>
      </c>
      <c r="F636" s="41">
        <f t="shared" si="15"/>
        <v>1500</v>
      </c>
      <c r="G636" s="24">
        <v>291</v>
      </c>
    </row>
    <row r="637" spans="1:7">
      <c r="A637" s="648"/>
      <c r="B637" s="636"/>
      <c r="C637" s="102" t="s">
        <v>563</v>
      </c>
      <c r="D637" s="100">
        <v>9.5</v>
      </c>
      <c r="E637" s="22">
        <v>50</v>
      </c>
      <c r="F637" s="41">
        <f t="shared" si="15"/>
        <v>475</v>
      </c>
      <c r="G637" s="24">
        <v>291</v>
      </c>
    </row>
    <row r="638" spans="1:7">
      <c r="A638" s="648"/>
      <c r="B638" s="636"/>
      <c r="C638" s="102" t="s">
        <v>828</v>
      </c>
      <c r="D638" s="100">
        <v>9.25</v>
      </c>
      <c r="E638" s="22">
        <v>50</v>
      </c>
      <c r="F638" s="41">
        <v>463</v>
      </c>
      <c r="G638" s="24">
        <v>291</v>
      </c>
    </row>
    <row r="639" spans="1:7">
      <c r="A639" s="648"/>
      <c r="B639" s="636"/>
      <c r="C639" s="102" t="s">
        <v>868</v>
      </c>
      <c r="D639" s="100">
        <v>13</v>
      </c>
      <c r="E639" s="22">
        <v>50</v>
      </c>
      <c r="F639" s="41">
        <f t="shared" si="15"/>
        <v>650</v>
      </c>
      <c r="G639" s="24">
        <v>291</v>
      </c>
    </row>
    <row r="640" spans="1:7">
      <c r="A640" s="648"/>
      <c r="B640" s="636"/>
      <c r="C640" s="102" t="s">
        <v>567</v>
      </c>
      <c r="D640" s="100">
        <v>45</v>
      </c>
      <c r="E640" s="22">
        <v>50</v>
      </c>
      <c r="F640" s="41">
        <f t="shared" si="15"/>
        <v>2250</v>
      </c>
      <c r="G640" s="24">
        <v>291</v>
      </c>
    </row>
    <row r="641" spans="1:7">
      <c r="A641" s="648"/>
      <c r="B641" s="636"/>
      <c r="C641" s="102" t="s">
        <v>947</v>
      </c>
      <c r="D641" s="100">
        <v>2</v>
      </c>
      <c r="E641" s="22">
        <v>30</v>
      </c>
      <c r="F641" s="41">
        <f t="shared" si="15"/>
        <v>60</v>
      </c>
      <c r="G641" s="24">
        <v>291</v>
      </c>
    </row>
    <row r="642" spans="1:7">
      <c r="A642" s="648"/>
      <c r="B642" s="636"/>
      <c r="C642" s="102" t="s">
        <v>948</v>
      </c>
      <c r="D642" s="100">
        <v>3</v>
      </c>
      <c r="E642" s="22">
        <v>40</v>
      </c>
      <c r="F642" s="41">
        <f t="shared" si="15"/>
        <v>120</v>
      </c>
      <c r="G642" s="24">
        <v>291</v>
      </c>
    </row>
    <row r="643" spans="1:7">
      <c r="A643" s="648"/>
      <c r="B643" s="636"/>
      <c r="C643" s="102" t="s">
        <v>949</v>
      </c>
      <c r="D643" s="100">
        <v>10</v>
      </c>
      <c r="E643" s="22">
        <v>50</v>
      </c>
      <c r="F643" s="41">
        <f t="shared" si="15"/>
        <v>500</v>
      </c>
      <c r="G643" s="24">
        <v>291</v>
      </c>
    </row>
    <row r="644" spans="1:7">
      <c r="A644" s="648"/>
      <c r="B644" s="636"/>
      <c r="C644" s="102" t="s">
        <v>564</v>
      </c>
      <c r="D644" s="100">
        <v>5.5</v>
      </c>
      <c r="E644" s="22">
        <v>40</v>
      </c>
      <c r="F644" s="41">
        <f t="shared" si="15"/>
        <v>220</v>
      </c>
      <c r="G644" s="24">
        <v>291</v>
      </c>
    </row>
    <row r="645" spans="1:7">
      <c r="A645" s="648"/>
      <c r="B645" s="636"/>
      <c r="C645" s="102" t="s">
        <v>950</v>
      </c>
      <c r="D645" s="100">
        <v>11</v>
      </c>
      <c r="E645" s="22">
        <v>150</v>
      </c>
      <c r="F645" s="41">
        <f t="shared" si="15"/>
        <v>1650</v>
      </c>
      <c r="G645" s="24">
        <v>291</v>
      </c>
    </row>
    <row r="646" spans="1:7">
      <c r="A646" s="648"/>
      <c r="B646" s="636"/>
      <c r="C646" s="102" t="s">
        <v>951</v>
      </c>
      <c r="D646" s="100">
        <v>180</v>
      </c>
      <c r="E646" s="22">
        <v>10</v>
      </c>
      <c r="F646" s="41">
        <f t="shared" si="15"/>
        <v>1800</v>
      </c>
      <c r="G646" s="24">
        <v>291</v>
      </c>
    </row>
    <row r="647" spans="1:7">
      <c r="A647" s="648"/>
      <c r="B647" s="636"/>
      <c r="C647" s="102" t="s">
        <v>1127</v>
      </c>
      <c r="D647" s="100">
        <v>75</v>
      </c>
      <c r="E647" s="22">
        <v>10</v>
      </c>
      <c r="F647" s="41">
        <f t="shared" si="15"/>
        <v>750</v>
      </c>
      <c r="G647" s="24">
        <v>291</v>
      </c>
    </row>
    <row r="648" spans="1:7">
      <c r="A648" s="648"/>
      <c r="B648" s="636"/>
      <c r="C648" s="102" t="s">
        <v>952</v>
      </c>
      <c r="D648" s="100">
        <v>8.25</v>
      </c>
      <c r="E648" s="22">
        <v>20</v>
      </c>
      <c r="F648" s="41">
        <f t="shared" si="15"/>
        <v>165</v>
      </c>
      <c r="G648" s="24">
        <v>291</v>
      </c>
    </row>
    <row r="649" spans="1:7">
      <c r="A649" s="648"/>
      <c r="B649" s="636"/>
      <c r="C649" s="102" t="s">
        <v>952</v>
      </c>
      <c r="D649" s="100">
        <v>8.25</v>
      </c>
      <c r="E649" s="22">
        <v>20</v>
      </c>
      <c r="F649" s="41">
        <f t="shared" si="15"/>
        <v>165</v>
      </c>
      <c r="G649" s="24">
        <v>291</v>
      </c>
    </row>
    <row r="650" spans="1:7">
      <c r="A650" s="648"/>
      <c r="B650" s="636"/>
      <c r="C650" s="102" t="s">
        <v>561</v>
      </c>
      <c r="D650" s="100">
        <v>45</v>
      </c>
      <c r="E650" s="22">
        <v>50</v>
      </c>
      <c r="F650" s="41">
        <f t="shared" si="15"/>
        <v>2250</v>
      </c>
      <c r="G650" s="24">
        <v>291</v>
      </c>
    </row>
    <row r="651" spans="1:7">
      <c r="A651" s="648"/>
      <c r="B651" s="636"/>
      <c r="C651" s="102" t="s">
        <v>604</v>
      </c>
      <c r="D651" s="100">
        <v>250</v>
      </c>
      <c r="E651" s="22">
        <v>18</v>
      </c>
      <c r="F651" s="41">
        <f t="shared" si="15"/>
        <v>4500</v>
      </c>
      <c r="G651" s="24">
        <v>291</v>
      </c>
    </row>
    <row r="652" spans="1:7">
      <c r="A652" s="648"/>
      <c r="B652" s="636"/>
      <c r="C652" s="102" t="s">
        <v>595</v>
      </c>
      <c r="D652" s="100">
        <v>104.5</v>
      </c>
      <c r="E652" s="22">
        <v>20</v>
      </c>
      <c r="F652" s="41">
        <f t="shared" si="15"/>
        <v>2090</v>
      </c>
      <c r="G652" s="24">
        <v>291</v>
      </c>
    </row>
    <row r="653" spans="1:7">
      <c r="A653" s="648"/>
      <c r="B653" s="636"/>
      <c r="C653" s="102" t="s">
        <v>953</v>
      </c>
      <c r="D653" s="100">
        <v>14.45</v>
      </c>
      <c r="E653" s="22">
        <v>24</v>
      </c>
      <c r="F653" s="41">
        <v>347</v>
      </c>
      <c r="G653" s="24">
        <v>291</v>
      </c>
    </row>
    <row r="654" spans="1:7">
      <c r="A654" s="648"/>
      <c r="B654" s="636"/>
      <c r="C654" s="102" t="s">
        <v>953</v>
      </c>
      <c r="D654" s="100">
        <v>11.35</v>
      </c>
      <c r="E654" s="22">
        <v>24</v>
      </c>
      <c r="F654" s="41">
        <v>273</v>
      </c>
      <c r="G654" s="24">
        <v>291</v>
      </c>
    </row>
    <row r="655" spans="1:7">
      <c r="A655" s="648"/>
      <c r="B655" s="636"/>
      <c r="C655" s="102" t="s">
        <v>562</v>
      </c>
      <c r="D655" s="100">
        <v>65</v>
      </c>
      <c r="E655" s="22">
        <v>50</v>
      </c>
      <c r="F655" s="41">
        <f t="shared" si="15"/>
        <v>3250</v>
      </c>
      <c r="G655" s="24">
        <v>291</v>
      </c>
    </row>
    <row r="656" spans="1:7">
      <c r="A656" s="648"/>
      <c r="B656" s="636"/>
      <c r="C656" s="102" t="s">
        <v>954</v>
      </c>
      <c r="D656" s="100">
        <v>1.3</v>
      </c>
      <c r="E656" s="22">
        <v>300</v>
      </c>
      <c r="F656" s="41">
        <f t="shared" si="15"/>
        <v>390</v>
      </c>
      <c r="G656" s="24">
        <v>291</v>
      </c>
    </row>
    <row r="657" spans="1:7">
      <c r="A657" s="648"/>
      <c r="B657" s="636"/>
      <c r="C657" s="102" t="s">
        <v>826</v>
      </c>
      <c r="D657" s="100">
        <v>1.5</v>
      </c>
      <c r="E657" s="22">
        <v>200</v>
      </c>
      <c r="F657" s="41">
        <f t="shared" si="15"/>
        <v>300</v>
      </c>
      <c r="G657" s="24">
        <v>291</v>
      </c>
    </row>
    <row r="658" spans="1:7">
      <c r="A658" s="648"/>
      <c r="B658" s="636"/>
      <c r="C658" s="102" t="s">
        <v>955</v>
      </c>
      <c r="D658" s="100">
        <v>175</v>
      </c>
      <c r="E658" s="22">
        <v>20</v>
      </c>
      <c r="F658" s="41">
        <f t="shared" si="15"/>
        <v>3500</v>
      </c>
      <c r="G658" s="24">
        <v>291</v>
      </c>
    </row>
    <row r="659" spans="1:7">
      <c r="A659" s="648"/>
      <c r="B659" s="636"/>
      <c r="C659" s="102" t="s">
        <v>71</v>
      </c>
      <c r="D659" s="100">
        <v>1.25</v>
      </c>
      <c r="E659" s="22">
        <v>30</v>
      </c>
      <c r="F659" s="41">
        <v>38</v>
      </c>
      <c r="G659" s="24">
        <v>291</v>
      </c>
    </row>
    <row r="660" spans="1:7">
      <c r="A660" s="648"/>
      <c r="B660" s="636"/>
      <c r="C660" s="102" t="s">
        <v>956</v>
      </c>
      <c r="D660" s="100">
        <v>190</v>
      </c>
      <c r="E660" s="22">
        <v>21</v>
      </c>
      <c r="F660" s="41">
        <f t="shared" si="15"/>
        <v>3990</v>
      </c>
      <c r="G660" s="24">
        <v>291</v>
      </c>
    </row>
    <row r="661" spans="1:7">
      <c r="A661" s="648"/>
      <c r="B661" s="636"/>
      <c r="C661" s="102" t="s">
        <v>868</v>
      </c>
      <c r="D661" s="100">
        <v>4.5</v>
      </c>
      <c r="E661" s="22">
        <v>50</v>
      </c>
      <c r="F661" s="41">
        <f t="shared" si="15"/>
        <v>225</v>
      </c>
      <c r="G661" s="24">
        <v>291</v>
      </c>
    </row>
    <row r="662" spans="1:7">
      <c r="A662" s="648"/>
      <c r="B662" s="636"/>
      <c r="C662" s="102" t="s">
        <v>595</v>
      </c>
      <c r="D662" s="100">
        <v>5.0999999999999996</v>
      </c>
      <c r="E662" s="22">
        <v>24</v>
      </c>
      <c r="F662" s="41">
        <v>123</v>
      </c>
      <c r="G662" s="24">
        <v>291</v>
      </c>
    </row>
    <row r="663" spans="1:7">
      <c r="A663" s="648"/>
      <c r="B663" s="636"/>
      <c r="C663" s="102" t="s">
        <v>573</v>
      </c>
      <c r="D663" s="100">
        <v>1.25</v>
      </c>
      <c r="E663" s="22">
        <v>58</v>
      </c>
      <c r="F663" s="41">
        <v>73</v>
      </c>
      <c r="G663" s="24">
        <v>291</v>
      </c>
    </row>
    <row r="664" spans="1:7">
      <c r="A664" s="648"/>
      <c r="B664" s="636"/>
      <c r="C664" s="102" t="s">
        <v>957</v>
      </c>
      <c r="D664" s="100">
        <v>15.95</v>
      </c>
      <c r="E664" s="22">
        <v>50</v>
      </c>
      <c r="F664" s="41">
        <v>798</v>
      </c>
      <c r="G664" s="24">
        <v>291</v>
      </c>
    </row>
    <row r="665" spans="1:7">
      <c r="A665" s="648"/>
      <c r="B665" s="636"/>
      <c r="C665" s="102" t="s">
        <v>957</v>
      </c>
      <c r="D665" s="100">
        <v>4</v>
      </c>
      <c r="E665" s="22">
        <v>10</v>
      </c>
      <c r="F665" s="41">
        <f t="shared" ref="F665:F722" si="16">+D665*E665</f>
        <v>40</v>
      </c>
      <c r="G665" s="24">
        <v>291</v>
      </c>
    </row>
    <row r="666" spans="1:7">
      <c r="A666" s="648"/>
      <c r="B666" s="636"/>
      <c r="C666" s="102" t="s">
        <v>1128</v>
      </c>
      <c r="D666" s="100">
        <v>25</v>
      </c>
      <c r="E666" s="22">
        <v>50</v>
      </c>
      <c r="F666" s="41">
        <f t="shared" si="16"/>
        <v>1250</v>
      </c>
      <c r="G666" s="24">
        <v>292</v>
      </c>
    </row>
    <row r="667" spans="1:7">
      <c r="A667" s="648"/>
      <c r="B667" s="636"/>
      <c r="C667" s="102" t="s">
        <v>1129</v>
      </c>
      <c r="D667" s="100">
        <v>11.2</v>
      </c>
      <c r="E667" s="22">
        <v>200</v>
      </c>
      <c r="F667" s="41">
        <f t="shared" si="16"/>
        <v>2240</v>
      </c>
      <c r="G667" s="24">
        <v>292</v>
      </c>
    </row>
    <row r="668" spans="1:7">
      <c r="A668" s="648"/>
      <c r="B668" s="636"/>
      <c r="C668" s="102" t="s">
        <v>1130</v>
      </c>
      <c r="D668" s="100">
        <v>18</v>
      </c>
      <c r="E668" s="22">
        <v>100</v>
      </c>
      <c r="F668" s="41">
        <f t="shared" si="16"/>
        <v>1800</v>
      </c>
      <c r="G668" s="24">
        <v>292</v>
      </c>
    </row>
    <row r="669" spans="1:7">
      <c r="A669" s="648"/>
      <c r="B669" s="636"/>
      <c r="C669" s="102" t="s">
        <v>1131</v>
      </c>
      <c r="D669" s="100">
        <v>13.5</v>
      </c>
      <c r="E669" s="22">
        <v>100</v>
      </c>
      <c r="F669" s="41">
        <f t="shared" si="16"/>
        <v>1350</v>
      </c>
      <c r="G669" s="24">
        <v>292</v>
      </c>
    </row>
    <row r="670" spans="1:7">
      <c r="A670" s="648"/>
      <c r="B670" s="636"/>
      <c r="C670" s="102" t="s">
        <v>84</v>
      </c>
      <c r="D670" s="100">
        <v>17.5</v>
      </c>
      <c r="E670" s="22">
        <v>80</v>
      </c>
      <c r="F670" s="41">
        <f t="shared" si="16"/>
        <v>1400</v>
      </c>
      <c r="G670" s="24">
        <v>292</v>
      </c>
    </row>
    <row r="671" spans="1:7">
      <c r="A671" s="648"/>
      <c r="B671" s="636"/>
      <c r="C671" s="102" t="s">
        <v>1132</v>
      </c>
      <c r="D671" s="100">
        <v>15</v>
      </c>
      <c r="E671" s="22">
        <v>50</v>
      </c>
      <c r="F671" s="41">
        <f t="shared" si="16"/>
        <v>750</v>
      </c>
      <c r="G671" s="24">
        <v>292</v>
      </c>
    </row>
    <row r="672" spans="1:7">
      <c r="A672" s="648"/>
      <c r="B672" s="636"/>
      <c r="C672" s="102" t="s">
        <v>1016</v>
      </c>
      <c r="D672" s="100">
        <v>43</v>
      </c>
      <c r="E672" s="22">
        <v>60</v>
      </c>
      <c r="F672" s="41">
        <f t="shared" si="16"/>
        <v>2580</v>
      </c>
      <c r="G672" s="24">
        <v>292</v>
      </c>
    </row>
    <row r="673" spans="1:7">
      <c r="A673" s="648"/>
      <c r="B673" s="636"/>
      <c r="C673" s="102" t="s">
        <v>1016</v>
      </c>
      <c r="D673" s="100">
        <v>27.5</v>
      </c>
      <c r="E673" s="22">
        <v>300</v>
      </c>
      <c r="F673" s="41">
        <f t="shared" si="16"/>
        <v>8250</v>
      </c>
      <c r="G673" s="24">
        <v>292</v>
      </c>
    </row>
    <row r="674" spans="1:7">
      <c r="A674" s="648"/>
      <c r="B674" s="636"/>
      <c r="C674" s="102" t="s">
        <v>1133</v>
      </c>
      <c r="D674" s="100">
        <v>8.5</v>
      </c>
      <c r="E674" s="22">
        <v>300</v>
      </c>
      <c r="F674" s="41">
        <f t="shared" si="16"/>
        <v>2550</v>
      </c>
      <c r="G674" s="24">
        <v>292</v>
      </c>
    </row>
    <row r="675" spans="1:7">
      <c r="A675" s="648"/>
      <c r="B675" s="636"/>
      <c r="C675" s="102" t="s">
        <v>1134</v>
      </c>
      <c r="D675" s="100">
        <v>11.5</v>
      </c>
      <c r="E675" s="22">
        <v>300</v>
      </c>
      <c r="F675" s="41">
        <f t="shared" si="16"/>
        <v>3450</v>
      </c>
      <c r="G675" s="24">
        <v>292</v>
      </c>
    </row>
    <row r="676" spans="1:7">
      <c r="A676" s="648"/>
      <c r="B676" s="636"/>
      <c r="C676" s="102" t="s">
        <v>1135</v>
      </c>
      <c r="D676" s="100">
        <v>11</v>
      </c>
      <c r="E676" s="22">
        <v>60</v>
      </c>
      <c r="F676" s="41">
        <f t="shared" si="16"/>
        <v>660</v>
      </c>
      <c r="G676" s="24">
        <v>292</v>
      </c>
    </row>
    <row r="677" spans="1:7">
      <c r="A677" s="648"/>
      <c r="B677" s="636"/>
      <c r="C677" s="102" t="s">
        <v>1136</v>
      </c>
      <c r="D677" s="100">
        <v>17</v>
      </c>
      <c r="E677" s="22">
        <v>50</v>
      </c>
      <c r="F677" s="41">
        <f t="shared" si="16"/>
        <v>850</v>
      </c>
      <c r="G677" s="24">
        <v>292</v>
      </c>
    </row>
    <row r="678" spans="1:7">
      <c r="A678" s="648"/>
      <c r="B678" s="636"/>
      <c r="C678" s="102" t="s">
        <v>83</v>
      </c>
      <c r="D678" s="100">
        <v>15</v>
      </c>
      <c r="E678" s="22">
        <v>50</v>
      </c>
      <c r="F678" s="41">
        <f t="shared" si="16"/>
        <v>750</v>
      </c>
      <c r="G678" s="24">
        <v>292</v>
      </c>
    </row>
    <row r="679" spans="1:7">
      <c r="A679" s="648"/>
      <c r="B679" s="636"/>
      <c r="C679" s="102" t="s">
        <v>830</v>
      </c>
      <c r="D679" s="100">
        <v>7</v>
      </c>
      <c r="E679" s="22">
        <v>300</v>
      </c>
      <c r="F679" s="41">
        <f t="shared" si="16"/>
        <v>2100</v>
      </c>
      <c r="G679" s="24">
        <v>292</v>
      </c>
    </row>
    <row r="680" spans="1:7">
      <c r="A680" s="648"/>
      <c r="B680" s="636"/>
      <c r="C680" s="102" t="s">
        <v>869</v>
      </c>
      <c r="D680" s="100">
        <v>35</v>
      </c>
      <c r="E680" s="22">
        <v>200</v>
      </c>
      <c r="F680" s="41">
        <f t="shared" si="16"/>
        <v>7000</v>
      </c>
      <c r="G680" s="24">
        <v>292</v>
      </c>
    </row>
    <row r="681" spans="1:7">
      <c r="A681" s="648"/>
      <c r="B681" s="636"/>
      <c r="C681" s="102" t="s">
        <v>88</v>
      </c>
      <c r="D681" s="100">
        <v>35</v>
      </c>
      <c r="E681" s="22">
        <v>300</v>
      </c>
      <c r="F681" s="41">
        <f t="shared" si="16"/>
        <v>10500</v>
      </c>
      <c r="G681" s="24">
        <v>292</v>
      </c>
    </row>
    <row r="682" spans="1:7">
      <c r="A682" s="648"/>
      <c r="B682" s="636"/>
      <c r="C682" s="102" t="s">
        <v>958</v>
      </c>
      <c r="D682" s="100">
        <v>14.5</v>
      </c>
      <c r="E682" s="22">
        <v>300</v>
      </c>
      <c r="F682" s="41">
        <f t="shared" si="16"/>
        <v>4350</v>
      </c>
      <c r="G682" s="24">
        <v>292</v>
      </c>
    </row>
    <row r="683" spans="1:7">
      <c r="A683" s="648"/>
      <c r="B683" s="636"/>
      <c r="C683" s="102" t="s">
        <v>959</v>
      </c>
      <c r="D683" s="100">
        <v>15</v>
      </c>
      <c r="E683" s="22">
        <v>200</v>
      </c>
      <c r="F683" s="41">
        <f t="shared" si="16"/>
        <v>3000</v>
      </c>
      <c r="G683" s="24">
        <v>292</v>
      </c>
    </row>
    <row r="684" spans="1:7">
      <c r="A684" s="648"/>
      <c r="B684" s="636"/>
      <c r="C684" s="102" t="s">
        <v>960</v>
      </c>
      <c r="D684" s="100">
        <v>6.5</v>
      </c>
      <c r="E684" s="22">
        <v>300</v>
      </c>
      <c r="F684" s="41">
        <f t="shared" si="16"/>
        <v>1950</v>
      </c>
      <c r="G684" s="24">
        <v>292</v>
      </c>
    </row>
    <row r="685" spans="1:7">
      <c r="A685" s="648"/>
      <c r="B685" s="636"/>
      <c r="C685" s="102" t="s">
        <v>961</v>
      </c>
      <c r="D685" s="100">
        <v>35</v>
      </c>
      <c r="E685" s="22">
        <v>150</v>
      </c>
      <c r="F685" s="41">
        <f t="shared" si="16"/>
        <v>5250</v>
      </c>
      <c r="G685" s="24">
        <v>292</v>
      </c>
    </row>
    <row r="686" spans="1:7">
      <c r="A686" s="648"/>
      <c r="B686" s="636"/>
      <c r="C686" s="102" t="s">
        <v>962</v>
      </c>
      <c r="D686" s="100">
        <v>25</v>
      </c>
      <c r="E686" s="22">
        <v>51</v>
      </c>
      <c r="F686" s="41">
        <f t="shared" si="16"/>
        <v>1275</v>
      </c>
      <c r="G686" s="24">
        <v>292</v>
      </c>
    </row>
    <row r="687" spans="1:7">
      <c r="A687" s="648"/>
      <c r="B687" s="636"/>
      <c r="C687" s="102" t="s">
        <v>1137</v>
      </c>
      <c r="D687" s="100">
        <v>5</v>
      </c>
      <c r="E687" s="22">
        <v>100</v>
      </c>
      <c r="F687" s="41">
        <f t="shared" si="16"/>
        <v>500</v>
      </c>
      <c r="G687" s="24">
        <v>292</v>
      </c>
    </row>
    <row r="688" spans="1:7">
      <c r="A688" s="648"/>
      <c r="B688" s="636"/>
      <c r="C688" s="102" t="s">
        <v>1138</v>
      </c>
      <c r="D688" s="100">
        <v>6.65</v>
      </c>
      <c r="E688" s="22">
        <v>50</v>
      </c>
      <c r="F688" s="41">
        <v>333</v>
      </c>
      <c r="G688" s="24">
        <v>292</v>
      </c>
    </row>
    <row r="689" spans="1:7">
      <c r="A689" s="648"/>
      <c r="B689" s="636"/>
      <c r="C689" s="102" t="s">
        <v>88</v>
      </c>
      <c r="D689" s="100">
        <v>14.75</v>
      </c>
      <c r="E689" s="22">
        <v>600</v>
      </c>
      <c r="F689" s="41">
        <f t="shared" si="16"/>
        <v>8850</v>
      </c>
      <c r="G689" s="24">
        <v>292</v>
      </c>
    </row>
    <row r="690" spans="1:7">
      <c r="A690" s="648"/>
      <c r="B690" s="636"/>
      <c r="C690" s="102" t="s">
        <v>590</v>
      </c>
      <c r="D690" s="100">
        <v>2.15</v>
      </c>
      <c r="E690" s="22">
        <v>151</v>
      </c>
      <c r="F690" s="41">
        <v>325</v>
      </c>
      <c r="G690" s="24">
        <v>292</v>
      </c>
    </row>
    <row r="691" spans="1:7">
      <c r="A691" s="648"/>
      <c r="B691" s="636"/>
      <c r="C691" s="102" t="s">
        <v>965</v>
      </c>
      <c r="D691" s="100">
        <v>35</v>
      </c>
      <c r="E691" s="22">
        <v>100</v>
      </c>
      <c r="F691" s="41">
        <f t="shared" si="16"/>
        <v>3500</v>
      </c>
      <c r="G691" s="24">
        <v>292</v>
      </c>
    </row>
    <row r="692" spans="1:7">
      <c r="A692" s="648"/>
      <c r="B692" s="636"/>
      <c r="C692" s="102" t="s">
        <v>1017</v>
      </c>
      <c r="D692" s="100">
        <v>2</v>
      </c>
      <c r="E692" s="22">
        <v>100</v>
      </c>
      <c r="F692" s="41">
        <f t="shared" si="16"/>
        <v>200</v>
      </c>
      <c r="G692" s="24">
        <v>295</v>
      </c>
    </row>
    <row r="693" spans="1:7">
      <c r="A693" s="648"/>
      <c r="B693" s="636"/>
      <c r="C693" s="102" t="s">
        <v>1139</v>
      </c>
      <c r="D693" s="100">
        <v>37.44</v>
      </c>
      <c r="E693" s="22">
        <v>5</v>
      </c>
      <c r="F693" s="41">
        <v>188</v>
      </c>
      <c r="G693" s="24">
        <v>296</v>
      </c>
    </row>
    <row r="694" spans="1:7">
      <c r="A694" s="648"/>
      <c r="B694" s="636"/>
      <c r="C694" s="102" t="s">
        <v>1140</v>
      </c>
      <c r="D694" s="100">
        <v>350</v>
      </c>
      <c r="E694" s="22">
        <v>2</v>
      </c>
      <c r="F694" s="41">
        <f t="shared" si="16"/>
        <v>700</v>
      </c>
      <c r="G694" s="24">
        <v>296</v>
      </c>
    </row>
    <row r="695" spans="1:7">
      <c r="A695" s="648"/>
      <c r="B695" s="636"/>
      <c r="C695" s="102" t="s">
        <v>1141</v>
      </c>
      <c r="D695" s="100">
        <v>520</v>
      </c>
      <c r="E695" s="22">
        <v>2</v>
      </c>
      <c r="F695" s="41">
        <f t="shared" si="16"/>
        <v>1040</v>
      </c>
      <c r="G695" s="24">
        <v>296</v>
      </c>
    </row>
    <row r="696" spans="1:7">
      <c r="A696" s="648"/>
      <c r="B696" s="636"/>
      <c r="C696" s="102" t="s">
        <v>1142</v>
      </c>
      <c r="D696" s="100">
        <v>70</v>
      </c>
      <c r="E696" s="22">
        <v>4</v>
      </c>
      <c r="F696" s="41">
        <f t="shared" si="16"/>
        <v>280</v>
      </c>
      <c r="G696" s="24">
        <v>296</v>
      </c>
    </row>
    <row r="697" spans="1:7">
      <c r="A697" s="648"/>
      <c r="B697" s="636"/>
      <c r="C697" s="102" t="s">
        <v>1143</v>
      </c>
      <c r="D697" s="100">
        <v>75</v>
      </c>
      <c r="E697" s="22">
        <v>3</v>
      </c>
      <c r="F697" s="41">
        <f t="shared" si="16"/>
        <v>225</v>
      </c>
      <c r="G697" s="24">
        <v>296</v>
      </c>
    </row>
    <row r="698" spans="1:7">
      <c r="A698" s="648"/>
      <c r="B698" s="636"/>
      <c r="C698" s="102" t="s">
        <v>1144</v>
      </c>
      <c r="D698" s="100">
        <v>27.3</v>
      </c>
      <c r="E698" s="22">
        <v>5</v>
      </c>
      <c r="F698" s="41">
        <v>137</v>
      </c>
      <c r="G698" s="24">
        <v>296</v>
      </c>
    </row>
    <row r="699" spans="1:7">
      <c r="A699" s="648"/>
      <c r="B699" s="636"/>
      <c r="C699" s="102" t="s">
        <v>1145</v>
      </c>
      <c r="D699" s="100">
        <v>26.7</v>
      </c>
      <c r="E699" s="22">
        <v>4</v>
      </c>
      <c r="F699" s="41">
        <v>107</v>
      </c>
      <c r="G699" s="24">
        <v>296</v>
      </c>
    </row>
    <row r="700" spans="1:7">
      <c r="A700" s="648"/>
      <c r="B700" s="636"/>
      <c r="C700" s="102" t="s">
        <v>1146</v>
      </c>
      <c r="D700" s="100">
        <v>45</v>
      </c>
      <c r="E700" s="22">
        <v>4</v>
      </c>
      <c r="F700" s="41">
        <f t="shared" si="16"/>
        <v>180</v>
      </c>
      <c r="G700" s="24">
        <v>296</v>
      </c>
    </row>
    <row r="701" spans="1:7">
      <c r="A701" s="648"/>
      <c r="B701" s="636"/>
      <c r="C701" s="102" t="s">
        <v>1147</v>
      </c>
      <c r="D701" s="100">
        <v>42</v>
      </c>
      <c r="E701" s="22">
        <v>5</v>
      </c>
      <c r="F701" s="41">
        <f t="shared" si="16"/>
        <v>210</v>
      </c>
      <c r="G701" s="24">
        <v>296</v>
      </c>
    </row>
    <row r="702" spans="1:7">
      <c r="A702" s="648"/>
      <c r="B702" s="636"/>
      <c r="C702" s="102" t="s">
        <v>1148</v>
      </c>
      <c r="D702" s="100">
        <v>90</v>
      </c>
      <c r="E702" s="22">
        <v>4</v>
      </c>
      <c r="F702" s="41">
        <f t="shared" si="16"/>
        <v>360</v>
      </c>
      <c r="G702" s="24">
        <v>296</v>
      </c>
    </row>
    <row r="703" spans="1:7">
      <c r="A703" s="648"/>
      <c r="B703" s="636"/>
      <c r="C703" s="102" t="s">
        <v>1149</v>
      </c>
      <c r="D703" s="100">
        <v>550</v>
      </c>
      <c r="E703" s="22">
        <v>2</v>
      </c>
      <c r="F703" s="41">
        <f t="shared" si="16"/>
        <v>1100</v>
      </c>
      <c r="G703" s="24">
        <v>296</v>
      </c>
    </row>
    <row r="704" spans="1:7">
      <c r="A704" s="648"/>
      <c r="B704" s="636"/>
      <c r="C704" s="102" t="s">
        <v>1150</v>
      </c>
      <c r="D704" s="100">
        <v>15</v>
      </c>
      <c r="E704" s="22">
        <v>24</v>
      </c>
      <c r="F704" s="41">
        <f t="shared" si="16"/>
        <v>360</v>
      </c>
      <c r="G704" s="24">
        <v>297</v>
      </c>
    </row>
    <row r="705" spans="1:7">
      <c r="A705" s="648"/>
      <c r="B705" s="636"/>
      <c r="C705" s="102" t="s">
        <v>1151</v>
      </c>
      <c r="D705" s="100">
        <v>501</v>
      </c>
      <c r="E705" s="22">
        <v>10</v>
      </c>
      <c r="F705" s="41">
        <f t="shared" si="16"/>
        <v>5010</v>
      </c>
      <c r="G705" s="24">
        <v>297</v>
      </c>
    </row>
    <row r="706" spans="1:7">
      <c r="A706" s="648"/>
      <c r="B706" s="636"/>
      <c r="C706" s="102" t="s">
        <v>576</v>
      </c>
      <c r="D706" s="100">
        <v>19</v>
      </c>
      <c r="E706" s="22">
        <v>60</v>
      </c>
      <c r="F706" s="41">
        <f t="shared" si="16"/>
        <v>1140</v>
      </c>
      <c r="G706" s="24">
        <v>297</v>
      </c>
    </row>
    <row r="707" spans="1:7">
      <c r="A707" s="648"/>
      <c r="B707" s="636"/>
      <c r="C707" s="102" t="s">
        <v>576</v>
      </c>
      <c r="D707" s="100">
        <v>3.5</v>
      </c>
      <c r="E707" s="22">
        <v>20</v>
      </c>
      <c r="F707" s="41">
        <f t="shared" si="16"/>
        <v>70</v>
      </c>
      <c r="G707" s="24">
        <v>297</v>
      </c>
    </row>
    <row r="708" spans="1:7">
      <c r="A708" s="648"/>
      <c r="B708" s="636"/>
      <c r="C708" s="102" t="s">
        <v>576</v>
      </c>
      <c r="D708" s="100">
        <v>600</v>
      </c>
      <c r="E708" s="22">
        <v>2</v>
      </c>
      <c r="F708" s="41">
        <f t="shared" si="16"/>
        <v>1200</v>
      </c>
      <c r="G708" s="24">
        <v>297</v>
      </c>
    </row>
    <row r="709" spans="1:7">
      <c r="A709" s="648"/>
      <c r="B709" s="636"/>
      <c r="C709" s="102" t="s">
        <v>1152</v>
      </c>
      <c r="D709" s="100">
        <v>300</v>
      </c>
      <c r="E709" s="22">
        <v>52</v>
      </c>
      <c r="F709" s="41">
        <f t="shared" si="16"/>
        <v>15600</v>
      </c>
      <c r="G709" s="24">
        <v>297</v>
      </c>
    </row>
    <row r="710" spans="1:7">
      <c r="A710" s="648"/>
      <c r="B710" s="636"/>
      <c r="C710" s="102" t="s">
        <v>1153</v>
      </c>
      <c r="D710" s="100">
        <v>15</v>
      </c>
      <c r="E710" s="22">
        <v>50</v>
      </c>
      <c r="F710" s="41">
        <f t="shared" si="16"/>
        <v>750</v>
      </c>
      <c r="G710" s="24">
        <v>297</v>
      </c>
    </row>
    <row r="711" spans="1:7">
      <c r="A711" s="648"/>
      <c r="B711" s="636"/>
      <c r="C711" s="102" t="s">
        <v>968</v>
      </c>
      <c r="D711" s="100">
        <v>20</v>
      </c>
      <c r="E711" s="22">
        <v>5</v>
      </c>
      <c r="F711" s="41">
        <f t="shared" si="16"/>
        <v>100</v>
      </c>
      <c r="G711" s="24">
        <v>297</v>
      </c>
    </row>
    <row r="712" spans="1:7">
      <c r="A712" s="648"/>
      <c r="B712" s="636"/>
      <c r="C712" s="102" t="s">
        <v>1154</v>
      </c>
      <c r="D712" s="100">
        <v>60</v>
      </c>
      <c r="E712" s="22">
        <v>8</v>
      </c>
      <c r="F712" s="41">
        <f t="shared" si="16"/>
        <v>480</v>
      </c>
      <c r="G712" s="24">
        <v>297</v>
      </c>
    </row>
    <row r="713" spans="1:7">
      <c r="A713" s="648"/>
      <c r="B713" s="636"/>
      <c r="C713" s="102" t="s">
        <v>576</v>
      </c>
      <c r="D713" s="100">
        <v>30</v>
      </c>
      <c r="E713" s="22">
        <v>20</v>
      </c>
      <c r="F713" s="41">
        <f t="shared" si="16"/>
        <v>600</v>
      </c>
      <c r="G713" s="24">
        <v>297</v>
      </c>
    </row>
    <row r="714" spans="1:7">
      <c r="A714" s="648"/>
      <c r="B714" s="636"/>
      <c r="C714" s="102" t="s">
        <v>969</v>
      </c>
      <c r="D714" s="100">
        <v>38</v>
      </c>
      <c r="E714" s="22">
        <v>15</v>
      </c>
      <c r="F714" s="41">
        <f t="shared" si="16"/>
        <v>570</v>
      </c>
      <c r="G714" s="24">
        <v>297</v>
      </c>
    </row>
    <row r="715" spans="1:7">
      <c r="A715" s="648"/>
      <c r="B715" s="636"/>
      <c r="C715" s="102" t="s">
        <v>1020</v>
      </c>
      <c r="D715" s="100">
        <v>5</v>
      </c>
      <c r="E715" s="22">
        <v>75</v>
      </c>
      <c r="F715" s="41">
        <f t="shared" si="16"/>
        <v>375</v>
      </c>
      <c r="G715" s="24">
        <v>299</v>
      </c>
    </row>
    <row r="716" spans="1:7">
      <c r="A716" s="648"/>
      <c r="B716" s="636"/>
      <c r="C716" s="102" t="s">
        <v>580</v>
      </c>
      <c r="D716" s="100">
        <v>5</v>
      </c>
      <c r="E716" s="22">
        <v>75</v>
      </c>
      <c r="F716" s="41">
        <f t="shared" si="16"/>
        <v>375</v>
      </c>
      <c r="G716" s="24">
        <v>299</v>
      </c>
    </row>
    <row r="717" spans="1:7">
      <c r="A717" s="648"/>
      <c r="B717" s="636"/>
      <c r="C717" s="102" t="s">
        <v>971</v>
      </c>
      <c r="D717" s="100">
        <v>12</v>
      </c>
      <c r="E717" s="22">
        <v>55</v>
      </c>
      <c r="F717" s="41">
        <f t="shared" si="16"/>
        <v>660</v>
      </c>
      <c r="G717" s="24">
        <v>299</v>
      </c>
    </row>
    <row r="718" spans="1:7">
      <c r="A718" s="648"/>
      <c r="B718" s="636"/>
      <c r="C718" s="102" t="s">
        <v>971</v>
      </c>
      <c r="D718" s="100">
        <v>15</v>
      </c>
      <c r="E718" s="22">
        <v>55</v>
      </c>
      <c r="F718" s="41">
        <f t="shared" si="16"/>
        <v>825</v>
      </c>
      <c r="G718" s="24">
        <v>299</v>
      </c>
    </row>
    <row r="719" spans="1:7" ht="15.75" customHeight="1">
      <c r="A719" s="648"/>
      <c r="B719" s="636"/>
      <c r="C719" s="102" t="s">
        <v>971</v>
      </c>
      <c r="D719" s="100">
        <v>20</v>
      </c>
      <c r="E719" s="22">
        <v>55</v>
      </c>
      <c r="F719" s="41">
        <f t="shared" si="16"/>
        <v>1100</v>
      </c>
      <c r="G719" s="24">
        <v>299</v>
      </c>
    </row>
    <row r="720" spans="1:7">
      <c r="A720" s="648"/>
      <c r="B720" s="636"/>
      <c r="C720" s="102" t="s">
        <v>595</v>
      </c>
      <c r="D720" s="100">
        <v>10</v>
      </c>
      <c r="E720" s="22">
        <v>80</v>
      </c>
      <c r="F720" s="41">
        <f t="shared" si="16"/>
        <v>800</v>
      </c>
      <c r="G720" s="24">
        <v>299</v>
      </c>
    </row>
    <row r="721" spans="1:7">
      <c r="A721" s="648"/>
      <c r="B721" s="636"/>
      <c r="C721" s="102" t="s">
        <v>1021</v>
      </c>
      <c r="D721" s="100">
        <v>3</v>
      </c>
      <c r="E721" s="22">
        <v>66</v>
      </c>
      <c r="F721" s="41">
        <f t="shared" si="16"/>
        <v>198</v>
      </c>
      <c r="G721" s="24">
        <v>299</v>
      </c>
    </row>
    <row r="722" spans="1:7">
      <c r="A722" s="649"/>
      <c r="B722" s="661"/>
      <c r="C722" s="102" t="s">
        <v>1022</v>
      </c>
      <c r="D722" s="101">
        <v>20</v>
      </c>
      <c r="E722" s="25">
        <v>51</v>
      </c>
      <c r="F722" s="44">
        <f t="shared" si="16"/>
        <v>1020</v>
      </c>
      <c r="G722" s="24">
        <v>299</v>
      </c>
    </row>
    <row r="723" spans="1:7">
      <c r="A723" s="657" t="s">
        <v>526</v>
      </c>
      <c r="B723" s="635" t="s">
        <v>527</v>
      </c>
      <c r="C723" s="104" t="s">
        <v>953</v>
      </c>
      <c r="D723" s="105">
        <v>50</v>
      </c>
      <c r="E723" s="38">
        <v>2</v>
      </c>
      <c r="F723" s="49">
        <f>+D723*E723</f>
        <v>100</v>
      </c>
      <c r="G723" s="40">
        <v>214</v>
      </c>
    </row>
    <row r="724" spans="1:7">
      <c r="A724" s="648"/>
      <c r="B724" s="636"/>
      <c r="C724" s="104" t="s">
        <v>1155</v>
      </c>
      <c r="D724" s="106">
        <v>500</v>
      </c>
      <c r="E724" s="33">
        <v>10</v>
      </c>
      <c r="F724" s="23">
        <f t="shared" ref="F724:F787" si="17">+D724*E724</f>
        <v>5000</v>
      </c>
      <c r="G724" s="42">
        <v>214</v>
      </c>
    </row>
    <row r="725" spans="1:7">
      <c r="A725" s="648"/>
      <c r="B725" s="636"/>
      <c r="C725" s="104" t="s">
        <v>1155</v>
      </c>
      <c r="D725" s="106">
        <v>500</v>
      </c>
      <c r="E725" s="33">
        <v>10</v>
      </c>
      <c r="F725" s="23">
        <f t="shared" si="17"/>
        <v>5000</v>
      </c>
      <c r="G725" s="42">
        <v>214</v>
      </c>
    </row>
    <row r="726" spans="1:7">
      <c r="A726" s="648"/>
      <c r="B726" s="636"/>
      <c r="C726" s="104" t="s">
        <v>1156</v>
      </c>
      <c r="D726" s="106">
        <v>44.5</v>
      </c>
      <c r="E726" s="33">
        <v>20</v>
      </c>
      <c r="F726" s="23">
        <f t="shared" si="17"/>
        <v>890</v>
      </c>
      <c r="G726" s="42">
        <v>214</v>
      </c>
    </row>
    <row r="727" spans="1:7">
      <c r="A727" s="648"/>
      <c r="B727" s="636"/>
      <c r="C727" s="104" t="s">
        <v>1157</v>
      </c>
      <c r="D727" s="106">
        <v>6.5</v>
      </c>
      <c r="E727" s="33">
        <v>91</v>
      </c>
      <c r="F727" s="23">
        <v>592</v>
      </c>
      <c r="G727" s="42">
        <v>231</v>
      </c>
    </row>
    <row r="728" spans="1:7">
      <c r="A728" s="648"/>
      <c r="B728" s="636"/>
      <c r="C728" s="104" t="s">
        <v>1158</v>
      </c>
      <c r="D728" s="106">
        <v>41.5</v>
      </c>
      <c r="E728" s="33">
        <v>200</v>
      </c>
      <c r="F728" s="23">
        <f t="shared" si="17"/>
        <v>8300</v>
      </c>
      <c r="G728" s="42">
        <v>231</v>
      </c>
    </row>
    <row r="729" spans="1:7">
      <c r="A729" s="648"/>
      <c r="B729" s="636"/>
      <c r="C729" s="104" t="s">
        <v>605</v>
      </c>
      <c r="D729" s="106">
        <v>15</v>
      </c>
      <c r="E729" s="33">
        <v>16</v>
      </c>
      <c r="F729" s="23">
        <f t="shared" si="17"/>
        <v>240</v>
      </c>
      <c r="G729" s="42">
        <v>232</v>
      </c>
    </row>
    <row r="730" spans="1:7">
      <c r="A730" s="648"/>
      <c r="B730" s="636"/>
      <c r="C730" s="104" t="s">
        <v>1159</v>
      </c>
      <c r="D730" s="106">
        <v>25</v>
      </c>
      <c r="E730" s="33">
        <v>12</v>
      </c>
      <c r="F730" s="23">
        <f t="shared" si="17"/>
        <v>300</v>
      </c>
      <c r="G730" s="42">
        <v>232</v>
      </c>
    </row>
    <row r="731" spans="1:7">
      <c r="A731" s="648"/>
      <c r="B731" s="636"/>
      <c r="C731" s="104" t="s">
        <v>1057</v>
      </c>
      <c r="D731" s="106">
        <v>125</v>
      </c>
      <c r="E731" s="33">
        <v>5</v>
      </c>
      <c r="F731" s="23">
        <f t="shared" si="17"/>
        <v>625</v>
      </c>
      <c r="G731" s="42">
        <v>232</v>
      </c>
    </row>
    <row r="732" spans="1:7">
      <c r="A732" s="648"/>
      <c r="B732" s="636"/>
      <c r="C732" s="104" t="s">
        <v>844</v>
      </c>
      <c r="D732" s="106">
        <v>14.5</v>
      </c>
      <c r="E732" s="33">
        <v>20</v>
      </c>
      <c r="F732" s="23">
        <f t="shared" si="17"/>
        <v>290</v>
      </c>
      <c r="G732" s="42">
        <v>232</v>
      </c>
    </row>
    <row r="733" spans="1:7">
      <c r="A733" s="648"/>
      <c r="B733" s="636"/>
      <c r="C733" s="104" t="s">
        <v>591</v>
      </c>
      <c r="D733" s="106">
        <v>13.75</v>
      </c>
      <c r="E733" s="33">
        <v>20</v>
      </c>
      <c r="F733" s="23">
        <f t="shared" si="17"/>
        <v>275</v>
      </c>
      <c r="G733" s="42">
        <v>232</v>
      </c>
    </row>
    <row r="734" spans="1:7">
      <c r="A734" s="648"/>
      <c r="B734" s="636"/>
      <c r="C734" s="104" t="s">
        <v>591</v>
      </c>
      <c r="D734" s="106">
        <v>18</v>
      </c>
      <c r="E734" s="33">
        <v>20</v>
      </c>
      <c r="F734" s="23">
        <f t="shared" si="17"/>
        <v>360</v>
      </c>
      <c r="G734" s="42">
        <v>232</v>
      </c>
    </row>
    <row r="735" spans="1:7">
      <c r="A735" s="648"/>
      <c r="B735" s="636"/>
      <c r="C735" s="104" t="s">
        <v>1058</v>
      </c>
      <c r="D735" s="106">
        <v>4.5</v>
      </c>
      <c r="E735" s="33">
        <v>20</v>
      </c>
      <c r="F735" s="23">
        <f t="shared" si="17"/>
        <v>90</v>
      </c>
      <c r="G735" s="42">
        <v>232</v>
      </c>
    </row>
    <row r="736" spans="1:7">
      <c r="A736" s="648"/>
      <c r="B736" s="636"/>
      <c r="C736" s="104" t="s">
        <v>1160</v>
      </c>
      <c r="D736" s="106">
        <v>950</v>
      </c>
      <c r="E736" s="33">
        <v>17</v>
      </c>
      <c r="F736" s="23">
        <f t="shared" si="17"/>
        <v>16150</v>
      </c>
      <c r="G736" s="42">
        <v>232</v>
      </c>
    </row>
    <row r="737" spans="1:7">
      <c r="A737" s="648"/>
      <c r="B737" s="636"/>
      <c r="C737" s="104" t="s">
        <v>1058</v>
      </c>
      <c r="D737" s="106">
        <v>7.5</v>
      </c>
      <c r="E737" s="33">
        <v>17</v>
      </c>
      <c r="F737" s="23">
        <v>128</v>
      </c>
      <c r="G737" s="42">
        <v>232</v>
      </c>
    </row>
    <row r="738" spans="1:7">
      <c r="A738" s="648"/>
      <c r="B738" s="636"/>
      <c r="C738" s="104" t="s">
        <v>1059</v>
      </c>
      <c r="D738" s="106">
        <v>1200</v>
      </c>
      <c r="E738" s="33">
        <v>3</v>
      </c>
      <c r="F738" s="23">
        <f t="shared" si="17"/>
        <v>3600</v>
      </c>
      <c r="G738" s="42">
        <v>233</v>
      </c>
    </row>
    <row r="739" spans="1:7">
      <c r="A739" s="648"/>
      <c r="B739" s="636"/>
      <c r="C739" s="104" t="s">
        <v>1060</v>
      </c>
      <c r="D739" s="106">
        <v>1200</v>
      </c>
      <c r="E739" s="33">
        <v>3</v>
      </c>
      <c r="F739" s="23">
        <f t="shared" si="17"/>
        <v>3600</v>
      </c>
      <c r="G739" s="42">
        <v>233</v>
      </c>
    </row>
    <row r="740" spans="1:7">
      <c r="A740" s="648"/>
      <c r="B740" s="636"/>
      <c r="C740" s="104" t="s">
        <v>1061</v>
      </c>
      <c r="D740" s="106">
        <v>60</v>
      </c>
      <c r="E740" s="33">
        <v>45</v>
      </c>
      <c r="F740" s="23">
        <f t="shared" si="17"/>
        <v>2700</v>
      </c>
      <c r="G740" s="42">
        <v>233</v>
      </c>
    </row>
    <row r="741" spans="1:7">
      <c r="A741" s="648"/>
      <c r="B741" s="636"/>
      <c r="C741" s="104" t="s">
        <v>815</v>
      </c>
      <c r="D741" s="106">
        <v>100</v>
      </c>
      <c r="E741" s="33">
        <v>20</v>
      </c>
      <c r="F741" s="23">
        <f t="shared" si="17"/>
        <v>2000</v>
      </c>
      <c r="G741" s="42">
        <v>233</v>
      </c>
    </row>
    <row r="742" spans="1:7">
      <c r="A742" s="648"/>
      <c r="B742" s="636"/>
      <c r="C742" s="104" t="s">
        <v>815</v>
      </c>
      <c r="D742" s="106">
        <v>100</v>
      </c>
      <c r="E742" s="33">
        <v>20</v>
      </c>
      <c r="F742" s="23">
        <f t="shared" si="17"/>
        <v>2000</v>
      </c>
      <c r="G742" s="42">
        <v>233</v>
      </c>
    </row>
    <row r="743" spans="1:7">
      <c r="A743" s="648"/>
      <c r="B743" s="636"/>
      <c r="C743" s="104" t="s">
        <v>815</v>
      </c>
      <c r="D743" s="106">
        <v>100</v>
      </c>
      <c r="E743" s="33">
        <v>20</v>
      </c>
      <c r="F743" s="23">
        <f t="shared" si="17"/>
        <v>2000</v>
      </c>
      <c r="G743" s="42">
        <v>233</v>
      </c>
    </row>
    <row r="744" spans="1:7">
      <c r="A744" s="648"/>
      <c r="B744" s="636"/>
      <c r="C744" s="104" t="s">
        <v>1062</v>
      </c>
      <c r="D744" s="106">
        <v>250</v>
      </c>
      <c r="E744" s="33">
        <v>11</v>
      </c>
      <c r="F744" s="23">
        <f t="shared" si="17"/>
        <v>2750</v>
      </c>
      <c r="G744" s="42">
        <v>233</v>
      </c>
    </row>
    <row r="745" spans="1:7">
      <c r="A745" s="648"/>
      <c r="B745" s="636"/>
      <c r="C745" s="104" t="s">
        <v>1062</v>
      </c>
      <c r="D745" s="106">
        <v>250</v>
      </c>
      <c r="E745" s="33">
        <v>11</v>
      </c>
      <c r="F745" s="23">
        <f t="shared" si="17"/>
        <v>2750</v>
      </c>
      <c r="G745" s="42">
        <v>233</v>
      </c>
    </row>
    <row r="746" spans="1:7">
      <c r="A746" s="648"/>
      <c r="B746" s="636"/>
      <c r="C746" s="104" t="s">
        <v>1062</v>
      </c>
      <c r="D746" s="106">
        <v>250</v>
      </c>
      <c r="E746" s="33">
        <v>10</v>
      </c>
      <c r="F746" s="23">
        <f t="shared" si="17"/>
        <v>2500</v>
      </c>
      <c r="G746" s="42">
        <v>233</v>
      </c>
    </row>
    <row r="747" spans="1:7">
      <c r="A747" s="648"/>
      <c r="B747" s="636"/>
      <c r="C747" s="104" t="s">
        <v>814</v>
      </c>
      <c r="D747" s="106">
        <v>150</v>
      </c>
      <c r="E747" s="33">
        <v>20</v>
      </c>
      <c r="F747" s="23">
        <f t="shared" si="17"/>
        <v>3000</v>
      </c>
      <c r="G747" s="42">
        <v>233</v>
      </c>
    </row>
    <row r="748" spans="1:7">
      <c r="A748" s="648"/>
      <c r="B748" s="636"/>
      <c r="C748" s="104" t="s">
        <v>814</v>
      </c>
      <c r="D748" s="106">
        <v>150</v>
      </c>
      <c r="E748" s="33">
        <v>20</v>
      </c>
      <c r="F748" s="23">
        <f t="shared" si="17"/>
        <v>3000</v>
      </c>
      <c r="G748" s="42">
        <v>233</v>
      </c>
    </row>
    <row r="749" spans="1:7">
      <c r="A749" s="648"/>
      <c r="B749" s="636"/>
      <c r="C749" s="104" t="s">
        <v>905</v>
      </c>
      <c r="D749" s="106">
        <v>28.5</v>
      </c>
      <c r="E749" s="33">
        <v>35</v>
      </c>
      <c r="F749" s="23">
        <v>998</v>
      </c>
      <c r="G749" s="42">
        <v>241</v>
      </c>
    </row>
    <row r="750" spans="1:7">
      <c r="A750" s="648"/>
      <c r="B750" s="636"/>
      <c r="C750" s="104" t="s">
        <v>906</v>
      </c>
      <c r="D750" s="106">
        <v>33.5</v>
      </c>
      <c r="E750" s="33">
        <v>35</v>
      </c>
      <c r="F750" s="23">
        <v>1173</v>
      </c>
      <c r="G750" s="42">
        <v>241</v>
      </c>
    </row>
    <row r="751" spans="1:7">
      <c r="A751" s="648"/>
      <c r="B751" s="636"/>
      <c r="C751" s="104" t="s">
        <v>973</v>
      </c>
      <c r="D751" s="106">
        <v>3</v>
      </c>
      <c r="E751" s="33">
        <v>367</v>
      </c>
      <c r="F751" s="23">
        <f t="shared" si="17"/>
        <v>1101</v>
      </c>
      <c r="G751" s="42">
        <v>241</v>
      </c>
    </row>
    <row r="752" spans="1:7">
      <c r="A752" s="648"/>
      <c r="B752" s="636"/>
      <c r="C752" s="104" t="s">
        <v>973</v>
      </c>
      <c r="D752" s="106">
        <v>3</v>
      </c>
      <c r="E752" s="33">
        <v>380</v>
      </c>
      <c r="F752" s="23">
        <f t="shared" si="17"/>
        <v>1140</v>
      </c>
      <c r="G752" s="42">
        <v>241</v>
      </c>
    </row>
    <row r="753" spans="1:7">
      <c r="A753" s="648"/>
      <c r="B753" s="636"/>
      <c r="C753" s="104" t="s">
        <v>388</v>
      </c>
      <c r="D753" s="106">
        <v>163</v>
      </c>
      <c r="E753" s="33">
        <v>3</v>
      </c>
      <c r="F753" s="23">
        <f t="shared" si="17"/>
        <v>489</v>
      </c>
      <c r="G753" s="42">
        <v>241</v>
      </c>
    </row>
    <row r="754" spans="1:7">
      <c r="A754" s="648"/>
      <c r="B754" s="636"/>
      <c r="C754" s="104" t="s">
        <v>389</v>
      </c>
      <c r="D754" s="106">
        <v>170</v>
      </c>
      <c r="E754" s="33">
        <v>3</v>
      </c>
      <c r="F754" s="23">
        <f t="shared" si="17"/>
        <v>510</v>
      </c>
      <c r="G754" s="42">
        <v>241</v>
      </c>
    </row>
    <row r="755" spans="1:7">
      <c r="A755" s="648"/>
      <c r="B755" s="636"/>
      <c r="C755" s="104" t="s">
        <v>909</v>
      </c>
      <c r="D755" s="106">
        <v>0.85</v>
      </c>
      <c r="E755" s="33">
        <v>50</v>
      </c>
      <c r="F755" s="23">
        <v>43</v>
      </c>
      <c r="G755" s="42">
        <v>243</v>
      </c>
    </row>
    <row r="756" spans="1:7">
      <c r="A756" s="648"/>
      <c r="B756" s="636"/>
      <c r="C756" s="104" t="s">
        <v>987</v>
      </c>
      <c r="D756" s="106">
        <v>0.75</v>
      </c>
      <c r="E756" s="33">
        <v>51</v>
      </c>
      <c r="F756" s="23">
        <v>39</v>
      </c>
      <c r="G756" s="42">
        <v>243</v>
      </c>
    </row>
    <row r="757" spans="1:7">
      <c r="A757" s="648"/>
      <c r="B757" s="636"/>
      <c r="C757" s="104" t="s">
        <v>910</v>
      </c>
      <c r="D757" s="106">
        <v>0.8</v>
      </c>
      <c r="E757" s="33">
        <v>700</v>
      </c>
      <c r="F757" s="23">
        <f t="shared" si="17"/>
        <v>560</v>
      </c>
      <c r="G757" s="42">
        <v>243</v>
      </c>
    </row>
    <row r="758" spans="1:7">
      <c r="A758" s="648"/>
      <c r="B758" s="636"/>
      <c r="C758" s="104" t="s">
        <v>975</v>
      </c>
      <c r="D758" s="106">
        <v>1</v>
      </c>
      <c r="E758" s="33">
        <v>110</v>
      </c>
      <c r="F758" s="23">
        <f t="shared" si="17"/>
        <v>110</v>
      </c>
      <c r="G758" s="42">
        <v>243</v>
      </c>
    </row>
    <row r="759" spans="1:7">
      <c r="A759" s="648"/>
      <c r="B759" s="636"/>
      <c r="C759" s="104" t="s">
        <v>911</v>
      </c>
      <c r="D759" s="106">
        <v>4.55</v>
      </c>
      <c r="E759" s="33">
        <v>10</v>
      </c>
      <c r="F759" s="23">
        <v>46</v>
      </c>
      <c r="G759" s="42">
        <v>243</v>
      </c>
    </row>
    <row r="760" spans="1:7">
      <c r="A760" s="648"/>
      <c r="B760" s="636"/>
      <c r="C760" s="104" t="s">
        <v>913</v>
      </c>
      <c r="D760" s="106">
        <v>0.55000000000000004</v>
      </c>
      <c r="E760" s="33">
        <v>199</v>
      </c>
      <c r="F760" s="23">
        <v>110</v>
      </c>
      <c r="G760" s="42">
        <v>243</v>
      </c>
    </row>
    <row r="761" spans="1:7">
      <c r="A761" s="648"/>
      <c r="B761" s="636"/>
      <c r="C761" s="104" t="s">
        <v>1161</v>
      </c>
      <c r="D761" s="106">
        <v>53</v>
      </c>
      <c r="E761" s="33">
        <v>27</v>
      </c>
      <c r="F761" s="23">
        <f t="shared" si="17"/>
        <v>1431</v>
      </c>
      <c r="G761" s="42">
        <v>243</v>
      </c>
    </row>
    <row r="762" spans="1:7">
      <c r="A762" s="648"/>
      <c r="B762" s="636"/>
      <c r="C762" s="104" t="s">
        <v>914</v>
      </c>
      <c r="D762" s="106">
        <v>0.6</v>
      </c>
      <c r="E762" s="33">
        <v>398</v>
      </c>
      <c r="F762" s="23">
        <v>239</v>
      </c>
      <c r="G762" s="42">
        <v>243</v>
      </c>
    </row>
    <row r="763" spans="1:7">
      <c r="A763" s="648"/>
      <c r="B763" s="636"/>
      <c r="C763" s="104" t="s">
        <v>916</v>
      </c>
      <c r="D763" s="106">
        <v>1.3</v>
      </c>
      <c r="E763" s="33">
        <v>118</v>
      </c>
      <c r="F763" s="23">
        <v>154</v>
      </c>
      <c r="G763" s="42">
        <v>243</v>
      </c>
    </row>
    <row r="764" spans="1:7">
      <c r="A764" s="648"/>
      <c r="B764" s="636"/>
      <c r="C764" s="104" t="s">
        <v>917</v>
      </c>
      <c r="D764" s="106">
        <v>25</v>
      </c>
      <c r="E764" s="33">
        <v>27</v>
      </c>
      <c r="F764" s="23">
        <f t="shared" si="17"/>
        <v>675</v>
      </c>
      <c r="G764" s="42">
        <v>243</v>
      </c>
    </row>
    <row r="765" spans="1:7">
      <c r="A765" s="648"/>
      <c r="B765" s="636"/>
      <c r="C765" s="104" t="s">
        <v>918</v>
      </c>
      <c r="D765" s="106">
        <v>19</v>
      </c>
      <c r="E765" s="33">
        <v>6</v>
      </c>
      <c r="F765" s="23">
        <f t="shared" si="17"/>
        <v>114</v>
      </c>
      <c r="G765" s="42">
        <v>244</v>
      </c>
    </row>
    <row r="766" spans="1:7">
      <c r="A766" s="648"/>
      <c r="B766" s="636"/>
      <c r="C766" s="104" t="s">
        <v>919</v>
      </c>
      <c r="D766" s="106">
        <v>14</v>
      </c>
      <c r="E766" s="33">
        <v>6</v>
      </c>
      <c r="F766" s="23">
        <f t="shared" si="17"/>
        <v>84</v>
      </c>
      <c r="G766" s="42">
        <v>244</v>
      </c>
    </row>
    <row r="767" spans="1:7">
      <c r="A767" s="648"/>
      <c r="B767" s="636"/>
      <c r="C767" s="104" t="s">
        <v>920</v>
      </c>
      <c r="D767" s="106">
        <v>7</v>
      </c>
      <c r="E767" s="33">
        <v>12</v>
      </c>
      <c r="F767" s="23">
        <f t="shared" si="17"/>
        <v>84</v>
      </c>
      <c r="G767" s="42">
        <v>244</v>
      </c>
    </row>
    <row r="768" spans="1:7">
      <c r="A768" s="648"/>
      <c r="B768" s="636"/>
      <c r="C768" s="104" t="s">
        <v>920</v>
      </c>
      <c r="D768" s="106">
        <v>5.25</v>
      </c>
      <c r="E768" s="33">
        <v>14</v>
      </c>
      <c r="F768" s="23">
        <v>74</v>
      </c>
      <c r="G768" s="42">
        <v>244</v>
      </c>
    </row>
    <row r="769" spans="1:7">
      <c r="A769" s="648"/>
      <c r="B769" s="636"/>
      <c r="C769" s="104" t="s">
        <v>920</v>
      </c>
      <c r="D769" s="106">
        <v>4</v>
      </c>
      <c r="E769" s="33">
        <v>14</v>
      </c>
      <c r="F769" s="23">
        <f t="shared" si="17"/>
        <v>56</v>
      </c>
      <c r="G769" s="42">
        <v>244</v>
      </c>
    </row>
    <row r="770" spans="1:7">
      <c r="A770" s="648"/>
      <c r="B770" s="636"/>
      <c r="C770" s="104" t="s">
        <v>991</v>
      </c>
      <c r="D770" s="106">
        <v>40</v>
      </c>
      <c r="E770" s="33">
        <v>5</v>
      </c>
      <c r="F770" s="23">
        <f t="shared" si="17"/>
        <v>200</v>
      </c>
      <c r="G770" s="42">
        <v>244</v>
      </c>
    </row>
    <row r="771" spans="1:7">
      <c r="A771" s="648"/>
      <c r="B771" s="636"/>
      <c r="C771" s="104" t="s">
        <v>992</v>
      </c>
      <c r="D771" s="106">
        <v>35</v>
      </c>
      <c r="E771" s="33">
        <v>5</v>
      </c>
      <c r="F771" s="23">
        <f t="shared" si="17"/>
        <v>175</v>
      </c>
      <c r="G771" s="42">
        <v>244</v>
      </c>
    </row>
    <row r="772" spans="1:7">
      <c r="A772" s="648"/>
      <c r="B772" s="636"/>
      <c r="C772" s="104" t="s">
        <v>921</v>
      </c>
      <c r="D772" s="106">
        <v>25</v>
      </c>
      <c r="E772" s="33">
        <v>6</v>
      </c>
      <c r="F772" s="23">
        <f t="shared" si="17"/>
        <v>150</v>
      </c>
      <c r="G772" s="42">
        <v>244</v>
      </c>
    </row>
    <row r="773" spans="1:7">
      <c r="A773" s="648"/>
      <c r="B773" s="636"/>
      <c r="C773" s="104" t="s">
        <v>922</v>
      </c>
      <c r="D773" s="106">
        <v>32</v>
      </c>
      <c r="E773" s="33">
        <v>4</v>
      </c>
      <c r="F773" s="23">
        <f t="shared" si="17"/>
        <v>128</v>
      </c>
      <c r="G773" s="42">
        <v>244</v>
      </c>
    </row>
    <row r="774" spans="1:7">
      <c r="A774" s="648"/>
      <c r="B774" s="636"/>
      <c r="C774" s="104" t="s">
        <v>923</v>
      </c>
      <c r="D774" s="106">
        <v>10.5</v>
      </c>
      <c r="E774" s="33">
        <v>10</v>
      </c>
      <c r="F774" s="23">
        <f t="shared" si="17"/>
        <v>105</v>
      </c>
      <c r="G774" s="42">
        <v>244</v>
      </c>
    </row>
    <row r="775" spans="1:7">
      <c r="A775" s="648"/>
      <c r="B775" s="636"/>
      <c r="C775" s="104" t="s">
        <v>537</v>
      </c>
      <c r="D775" s="106">
        <v>35</v>
      </c>
      <c r="E775" s="33">
        <v>5</v>
      </c>
      <c r="F775" s="23">
        <f t="shared" si="17"/>
        <v>175</v>
      </c>
      <c r="G775" s="42">
        <v>244</v>
      </c>
    </row>
    <row r="776" spans="1:7">
      <c r="A776" s="648"/>
      <c r="B776" s="636"/>
      <c r="C776" s="104" t="s">
        <v>536</v>
      </c>
      <c r="D776" s="106">
        <v>3.5</v>
      </c>
      <c r="E776" s="33">
        <v>12</v>
      </c>
      <c r="F776" s="23">
        <f t="shared" si="17"/>
        <v>42</v>
      </c>
      <c r="G776" s="42">
        <v>244</v>
      </c>
    </row>
    <row r="777" spans="1:7">
      <c r="A777" s="648"/>
      <c r="B777" s="636"/>
      <c r="C777" s="104" t="s">
        <v>848</v>
      </c>
      <c r="D777" s="106">
        <v>12</v>
      </c>
      <c r="E777" s="33">
        <v>12</v>
      </c>
      <c r="F777" s="23">
        <f t="shared" si="17"/>
        <v>144</v>
      </c>
      <c r="G777" s="42">
        <v>244</v>
      </c>
    </row>
    <row r="778" spans="1:7">
      <c r="A778" s="648"/>
      <c r="B778" s="636"/>
      <c r="C778" s="104" t="s">
        <v>537</v>
      </c>
      <c r="D778" s="106">
        <v>60</v>
      </c>
      <c r="E778" s="33">
        <v>4</v>
      </c>
      <c r="F778" s="23">
        <f t="shared" si="17"/>
        <v>240</v>
      </c>
      <c r="G778" s="42">
        <v>244</v>
      </c>
    </row>
    <row r="779" spans="1:7">
      <c r="A779" s="648"/>
      <c r="B779" s="636"/>
      <c r="C779" s="104" t="s">
        <v>537</v>
      </c>
      <c r="D779" s="106">
        <v>70</v>
      </c>
      <c r="E779" s="33">
        <v>4</v>
      </c>
      <c r="F779" s="23">
        <f t="shared" si="17"/>
        <v>280</v>
      </c>
      <c r="G779" s="42">
        <v>244</v>
      </c>
    </row>
    <row r="780" spans="1:7">
      <c r="A780" s="648"/>
      <c r="B780" s="636"/>
      <c r="C780" s="104" t="s">
        <v>848</v>
      </c>
      <c r="D780" s="106">
        <v>13.5</v>
      </c>
      <c r="E780" s="33">
        <v>12</v>
      </c>
      <c r="F780" s="23">
        <f t="shared" si="17"/>
        <v>162</v>
      </c>
      <c r="G780" s="42">
        <v>244</v>
      </c>
    </row>
    <row r="781" spans="1:7">
      <c r="A781" s="648"/>
      <c r="B781" s="636"/>
      <c r="C781" s="104" t="s">
        <v>920</v>
      </c>
      <c r="D781" s="106">
        <v>3.5</v>
      </c>
      <c r="E781" s="33">
        <v>10</v>
      </c>
      <c r="F781" s="23">
        <f t="shared" si="17"/>
        <v>35</v>
      </c>
      <c r="G781" s="42">
        <v>244</v>
      </c>
    </row>
    <row r="782" spans="1:7">
      <c r="A782" s="648"/>
      <c r="B782" s="636"/>
      <c r="C782" s="104" t="s">
        <v>536</v>
      </c>
      <c r="D782" s="106">
        <v>3.5</v>
      </c>
      <c r="E782" s="33">
        <v>20</v>
      </c>
      <c r="F782" s="23">
        <f t="shared" si="17"/>
        <v>70</v>
      </c>
      <c r="G782" s="42">
        <v>244</v>
      </c>
    </row>
    <row r="783" spans="1:7">
      <c r="A783" s="648"/>
      <c r="B783" s="636"/>
      <c r="C783" s="104" t="s">
        <v>920</v>
      </c>
      <c r="D783" s="106">
        <v>3</v>
      </c>
      <c r="E783" s="33">
        <v>10</v>
      </c>
      <c r="F783" s="23">
        <f t="shared" si="17"/>
        <v>30</v>
      </c>
      <c r="G783" s="42">
        <v>244</v>
      </c>
    </row>
    <row r="784" spans="1:7">
      <c r="A784" s="648"/>
      <c r="B784" s="636"/>
      <c r="C784" s="104" t="s">
        <v>541</v>
      </c>
      <c r="D784" s="106">
        <v>1285</v>
      </c>
      <c r="E784" s="33">
        <v>12</v>
      </c>
      <c r="F784" s="23">
        <f t="shared" si="17"/>
        <v>15420</v>
      </c>
      <c r="G784" s="42">
        <v>253</v>
      </c>
    </row>
    <row r="785" spans="1:7">
      <c r="A785" s="648"/>
      <c r="B785" s="636"/>
      <c r="C785" s="104" t="s">
        <v>934</v>
      </c>
      <c r="D785" s="106">
        <v>10</v>
      </c>
      <c r="E785" s="33">
        <v>7</v>
      </c>
      <c r="F785" s="23">
        <f t="shared" si="17"/>
        <v>70</v>
      </c>
      <c r="G785" s="42">
        <v>254</v>
      </c>
    </row>
    <row r="786" spans="1:7">
      <c r="A786" s="648"/>
      <c r="B786" s="636"/>
      <c r="C786" s="104" t="s">
        <v>993</v>
      </c>
      <c r="D786" s="106">
        <v>25</v>
      </c>
      <c r="E786" s="33">
        <v>3</v>
      </c>
      <c r="F786" s="23">
        <f t="shared" si="17"/>
        <v>75</v>
      </c>
      <c r="G786" s="42">
        <v>261</v>
      </c>
    </row>
    <row r="787" spans="1:7">
      <c r="A787" s="648"/>
      <c r="B787" s="636"/>
      <c r="C787" s="104" t="s">
        <v>569</v>
      </c>
      <c r="D787" s="106">
        <v>18</v>
      </c>
      <c r="E787" s="33">
        <v>2</v>
      </c>
      <c r="F787" s="23">
        <f t="shared" si="17"/>
        <v>36</v>
      </c>
      <c r="G787" s="42">
        <v>261</v>
      </c>
    </row>
    <row r="788" spans="1:7">
      <c r="A788" s="648"/>
      <c r="B788" s="636"/>
      <c r="C788" s="104" t="s">
        <v>994</v>
      </c>
      <c r="D788" s="106">
        <v>25</v>
      </c>
      <c r="E788" s="33">
        <v>3</v>
      </c>
      <c r="F788" s="23">
        <f t="shared" ref="F788:F851" si="18">+D788*E788</f>
        <v>75</v>
      </c>
      <c r="G788" s="42">
        <v>261</v>
      </c>
    </row>
    <row r="789" spans="1:7">
      <c r="A789" s="648"/>
      <c r="B789" s="636"/>
      <c r="C789" s="104" t="s">
        <v>996</v>
      </c>
      <c r="D789" s="106">
        <v>125</v>
      </c>
      <c r="E789" s="33">
        <v>3</v>
      </c>
      <c r="F789" s="23">
        <f t="shared" si="18"/>
        <v>375</v>
      </c>
      <c r="G789" s="42">
        <v>261</v>
      </c>
    </row>
    <row r="790" spans="1:7">
      <c r="A790" s="648"/>
      <c r="B790" s="636"/>
      <c r="C790" s="104" t="s">
        <v>818</v>
      </c>
      <c r="D790" s="106">
        <v>36</v>
      </c>
      <c r="E790" s="33">
        <v>399</v>
      </c>
      <c r="F790" s="23">
        <f t="shared" si="18"/>
        <v>14364</v>
      </c>
      <c r="G790" s="42">
        <v>262</v>
      </c>
    </row>
    <row r="791" spans="1:7">
      <c r="A791" s="648"/>
      <c r="B791" s="636"/>
      <c r="C791" s="104" t="s">
        <v>1162</v>
      </c>
      <c r="D791" s="106">
        <v>5</v>
      </c>
      <c r="E791" s="33">
        <v>30</v>
      </c>
      <c r="F791" s="23">
        <f t="shared" si="18"/>
        <v>150</v>
      </c>
      <c r="G791" s="42">
        <v>266</v>
      </c>
    </row>
    <row r="792" spans="1:7">
      <c r="A792" s="648"/>
      <c r="B792" s="636"/>
      <c r="C792" s="104" t="s">
        <v>1163</v>
      </c>
      <c r="D792" s="106">
        <v>5</v>
      </c>
      <c r="E792" s="33">
        <v>30</v>
      </c>
      <c r="F792" s="23">
        <f t="shared" si="18"/>
        <v>150</v>
      </c>
      <c r="G792" s="42">
        <v>266</v>
      </c>
    </row>
    <row r="793" spans="1:7">
      <c r="A793" s="648"/>
      <c r="B793" s="636"/>
      <c r="C793" s="104" t="s">
        <v>1164</v>
      </c>
      <c r="D793" s="106">
        <v>5</v>
      </c>
      <c r="E793" s="33">
        <v>30</v>
      </c>
      <c r="F793" s="23">
        <f t="shared" si="18"/>
        <v>150</v>
      </c>
      <c r="G793" s="42">
        <v>266</v>
      </c>
    </row>
    <row r="794" spans="1:7">
      <c r="A794" s="648"/>
      <c r="B794" s="636"/>
      <c r="C794" s="104" t="s">
        <v>1165</v>
      </c>
      <c r="D794" s="106">
        <v>5</v>
      </c>
      <c r="E794" s="33">
        <v>30</v>
      </c>
      <c r="F794" s="23">
        <f t="shared" si="18"/>
        <v>150</v>
      </c>
      <c r="G794" s="42">
        <v>266</v>
      </c>
    </row>
    <row r="795" spans="1:7">
      <c r="A795" s="648"/>
      <c r="B795" s="636"/>
      <c r="C795" s="104" t="s">
        <v>1166</v>
      </c>
      <c r="D795" s="106">
        <v>5</v>
      </c>
      <c r="E795" s="33">
        <v>25</v>
      </c>
      <c r="F795" s="23">
        <f t="shared" si="18"/>
        <v>125</v>
      </c>
      <c r="G795" s="42">
        <v>266</v>
      </c>
    </row>
    <row r="796" spans="1:7">
      <c r="A796" s="648"/>
      <c r="B796" s="636"/>
      <c r="C796" s="104" t="s">
        <v>1167</v>
      </c>
      <c r="D796" s="106">
        <v>8</v>
      </c>
      <c r="E796" s="33">
        <v>25</v>
      </c>
      <c r="F796" s="23">
        <f t="shared" si="18"/>
        <v>200</v>
      </c>
      <c r="G796" s="42">
        <v>266</v>
      </c>
    </row>
    <row r="797" spans="1:7">
      <c r="A797" s="648"/>
      <c r="B797" s="636"/>
      <c r="C797" s="104" t="s">
        <v>1168</v>
      </c>
      <c r="D797" s="106">
        <v>5</v>
      </c>
      <c r="E797" s="33">
        <v>30</v>
      </c>
      <c r="F797" s="23">
        <f t="shared" si="18"/>
        <v>150</v>
      </c>
      <c r="G797" s="42">
        <v>266</v>
      </c>
    </row>
    <row r="798" spans="1:7">
      <c r="A798" s="648"/>
      <c r="B798" s="636"/>
      <c r="C798" s="104" t="s">
        <v>623</v>
      </c>
      <c r="D798" s="106">
        <v>304</v>
      </c>
      <c r="E798" s="33">
        <v>3</v>
      </c>
      <c r="F798" s="23">
        <f t="shared" si="18"/>
        <v>912</v>
      </c>
      <c r="G798" s="42">
        <v>267</v>
      </c>
    </row>
    <row r="799" spans="1:7">
      <c r="A799" s="648"/>
      <c r="B799" s="636"/>
      <c r="C799" s="104" t="s">
        <v>859</v>
      </c>
      <c r="D799" s="106">
        <v>400</v>
      </c>
      <c r="E799" s="33">
        <v>4</v>
      </c>
      <c r="F799" s="23">
        <f t="shared" si="18"/>
        <v>1600</v>
      </c>
      <c r="G799" s="42">
        <v>267</v>
      </c>
    </row>
    <row r="800" spans="1:7">
      <c r="A800" s="648"/>
      <c r="B800" s="636"/>
      <c r="C800" s="104" t="s">
        <v>859</v>
      </c>
      <c r="D800" s="106">
        <v>1115</v>
      </c>
      <c r="E800" s="33">
        <v>1</v>
      </c>
      <c r="F800" s="23">
        <f t="shared" si="18"/>
        <v>1115</v>
      </c>
      <c r="G800" s="42">
        <v>267</v>
      </c>
    </row>
    <row r="801" spans="1:7">
      <c r="A801" s="648"/>
      <c r="B801" s="636"/>
      <c r="C801" s="104" t="s">
        <v>623</v>
      </c>
      <c r="D801" s="106">
        <v>19</v>
      </c>
      <c r="E801" s="33">
        <v>8</v>
      </c>
      <c r="F801" s="23">
        <f t="shared" si="18"/>
        <v>152</v>
      </c>
      <c r="G801" s="42">
        <v>267</v>
      </c>
    </row>
    <row r="802" spans="1:7">
      <c r="A802" s="648"/>
      <c r="B802" s="636"/>
      <c r="C802" s="104" t="s">
        <v>859</v>
      </c>
      <c r="D802" s="106">
        <v>2000</v>
      </c>
      <c r="E802" s="33">
        <v>2</v>
      </c>
      <c r="F802" s="23">
        <f t="shared" si="18"/>
        <v>4000</v>
      </c>
      <c r="G802" s="42">
        <v>267</v>
      </c>
    </row>
    <row r="803" spans="1:7">
      <c r="A803" s="648"/>
      <c r="B803" s="636"/>
      <c r="C803" s="104" t="s">
        <v>859</v>
      </c>
      <c r="D803" s="106">
        <v>1180</v>
      </c>
      <c r="E803" s="33">
        <v>2</v>
      </c>
      <c r="F803" s="23">
        <f t="shared" si="18"/>
        <v>2360</v>
      </c>
      <c r="G803" s="42">
        <v>267</v>
      </c>
    </row>
    <row r="804" spans="1:7">
      <c r="A804" s="648"/>
      <c r="B804" s="636"/>
      <c r="C804" s="104" t="s">
        <v>859</v>
      </c>
      <c r="D804" s="106">
        <v>1886</v>
      </c>
      <c r="E804" s="33">
        <v>2</v>
      </c>
      <c r="F804" s="23">
        <f t="shared" si="18"/>
        <v>3772</v>
      </c>
      <c r="G804" s="42">
        <v>267</v>
      </c>
    </row>
    <row r="805" spans="1:7">
      <c r="A805" s="648"/>
      <c r="B805" s="636"/>
      <c r="C805" s="104" t="s">
        <v>859</v>
      </c>
      <c r="D805" s="106">
        <v>610</v>
      </c>
      <c r="E805" s="33">
        <v>3</v>
      </c>
      <c r="F805" s="23">
        <f t="shared" si="18"/>
        <v>1830</v>
      </c>
      <c r="G805" s="42">
        <v>267</v>
      </c>
    </row>
    <row r="806" spans="1:7">
      <c r="A806" s="648"/>
      <c r="B806" s="636"/>
      <c r="C806" s="104" t="s">
        <v>859</v>
      </c>
      <c r="D806" s="106">
        <v>120</v>
      </c>
      <c r="E806" s="33">
        <v>1</v>
      </c>
      <c r="F806" s="23">
        <f t="shared" si="18"/>
        <v>120</v>
      </c>
      <c r="G806" s="42">
        <v>267</v>
      </c>
    </row>
    <row r="807" spans="1:7">
      <c r="A807" s="648"/>
      <c r="B807" s="636"/>
      <c r="C807" s="104" t="s">
        <v>859</v>
      </c>
      <c r="D807" s="106">
        <v>145</v>
      </c>
      <c r="E807" s="33">
        <v>3</v>
      </c>
      <c r="F807" s="23">
        <f t="shared" si="18"/>
        <v>435</v>
      </c>
      <c r="G807" s="42">
        <v>267</v>
      </c>
    </row>
    <row r="808" spans="1:7">
      <c r="A808" s="648"/>
      <c r="B808" s="636"/>
      <c r="C808" s="104" t="s">
        <v>859</v>
      </c>
      <c r="D808" s="106">
        <v>750</v>
      </c>
      <c r="E808" s="33">
        <v>5</v>
      </c>
      <c r="F808" s="23">
        <f t="shared" si="18"/>
        <v>3750</v>
      </c>
      <c r="G808" s="42">
        <v>267</v>
      </c>
    </row>
    <row r="809" spans="1:7">
      <c r="A809" s="648"/>
      <c r="B809" s="636"/>
      <c r="C809" s="104" t="s">
        <v>859</v>
      </c>
      <c r="D809" s="106">
        <v>650</v>
      </c>
      <c r="E809" s="33">
        <v>3</v>
      </c>
      <c r="F809" s="23">
        <f t="shared" si="18"/>
        <v>1950</v>
      </c>
      <c r="G809" s="42">
        <v>267</v>
      </c>
    </row>
    <row r="810" spans="1:7">
      <c r="A810" s="648"/>
      <c r="B810" s="636"/>
      <c r="C810" s="104" t="s">
        <v>936</v>
      </c>
      <c r="D810" s="106">
        <v>62.5</v>
      </c>
      <c r="E810" s="33">
        <v>3</v>
      </c>
      <c r="F810" s="23">
        <v>188</v>
      </c>
      <c r="G810" s="42">
        <v>268</v>
      </c>
    </row>
    <row r="811" spans="1:7">
      <c r="A811" s="648"/>
      <c r="B811" s="636"/>
      <c r="C811" s="104" t="s">
        <v>936</v>
      </c>
      <c r="D811" s="106">
        <v>4.8</v>
      </c>
      <c r="E811" s="33">
        <v>8</v>
      </c>
      <c r="F811" s="23">
        <v>39</v>
      </c>
      <c r="G811" s="42">
        <v>268</v>
      </c>
    </row>
    <row r="812" spans="1:7">
      <c r="A812" s="648"/>
      <c r="B812" s="636"/>
      <c r="C812" s="104" t="s">
        <v>936</v>
      </c>
      <c r="D812" s="106">
        <v>57.5</v>
      </c>
      <c r="E812" s="33">
        <v>3</v>
      </c>
      <c r="F812" s="23">
        <v>173</v>
      </c>
      <c r="G812" s="42">
        <v>268</v>
      </c>
    </row>
    <row r="813" spans="1:7">
      <c r="A813" s="648"/>
      <c r="B813" s="636"/>
      <c r="C813" s="104" t="s">
        <v>936</v>
      </c>
      <c r="D813" s="106">
        <v>57.5</v>
      </c>
      <c r="E813" s="33">
        <v>3</v>
      </c>
      <c r="F813" s="23">
        <v>173</v>
      </c>
      <c r="G813" s="42">
        <v>268</v>
      </c>
    </row>
    <row r="814" spans="1:7">
      <c r="A814" s="648"/>
      <c r="B814" s="636"/>
      <c r="C814" s="104" t="s">
        <v>936</v>
      </c>
      <c r="D814" s="106">
        <v>112.5</v>
      </c>
      <c r="E814" s="33">
        <v>3</v>
      </c>
      <c r="F814" s="23">
        <v>338</v>
      </c>
      <c r="G814" s="42">
        <v>268</v>
      </c>
    </row>
    <row r="815" spans="1:7">
      <c r="A815" s="648"/>
      <c r="B815" s="636"/>
      <c r="C815" s="104" t="s">
        <v>937</v>
      </c>
      <c r="D815" s="106">
        <v>300</v>
      </c>
      <c r="E815" s="33">
        <v>5</v>
      </c>
      <c r="F815" s="23">
        <f t="shared" si="18"/>
        <v>1500</v>
      </c>
      <c r="G815" s="42">
        <v>268</v>
      </c>
    </row>
    <row r="816" spans="1:7">
      <c r="A816" s="648"/>
      <c r="B816" s="636"/>
      <c r="C816" s="104" t="s">
        <v>938</v>
      </c>
      <c r="D816" s="106">
        <v>1.8</v>
      </c>
      <c r="E816" s="33">
        <v>998</v>
      </c>
      <c r="F816" s="23">
        <v>1797</v>
      </c>
      <c r="G816" s="42">
        <v>268</v>
      </c>
    </row>
    <row r="817" spans="1:7">
      <c r="A817" s="648"/>
      <c r="B817" s="636"/>
      <c r="C817" s="104" t="s">
        <v>939</v>
      </c>
      <c r="D817" s="106">
        <v>1.4</v>
      </c>
      <c r="E817" s="33">
        <v>1000</v>
      </c>
      <c r="F817" s="23">
        <f t="shared" si="18"/>
        <v>1400</v>
      </c>
      <c r="G817" s="42">
        <v>268</v>
      </c>
    </row>
    <row r="818" spans="1:7">
      <c r="A818" s="648"/>
      <c r="B818" s="636"/>
      <c r="C818" s="104" t="s">
        <v>940</v>
      </c>
      <c r="D818" s="106">
        <v>85</v>
      </c>
      <c r="E818" s="33">
        <v>102</v>
      </c>
      <c r="F818" s="23">
        <f t="shared" si="18"/>
        <v>8670</v>
      </c>
      <c r="G818" s="42">
        <v>268</v>
      </c>
    </row>
    <row r="819" spans="1:7">
      <c r="A819" s="648"/>
      <c r="B819" s="636"/>
      <c r="C819" s="104" t="s">
        <v>936</v>
      </c>
      <c r="D819" s="106">
        <v>56.25</v>
      </c>
      <c r="E819" s="33">
        <v>12</v>
      </c>
      <c r="F819" s="23">
        <f t="shared" si="18"/>
        <v>675</v>
      </c>
      <c r="G819" s="42">
        <v>268</v>
      </c>
    </row>
    <row r="820" spans="1:7">
      <c r="A820" s="648"/>
      <c r="B820" s="636"/>
      <c r="C820" s="104" t="s">
        <v>554</v>
      </c>
      <c r="D820" s="106">
        <v>32.5</v>
      </c>
      <c r="E820" s="33">
        <v>2</v>
      </c>
      <c r="F820" s="23">
        <f t="shared" si="18"/>
        <v>65</v>
      </c>
      <c r="G820" s="42">
        <v>269</v>
      </c>
    </row>
    <row r="821" spans="1:7">
      <c r="A821" s="648"/>
      <c r="B821" s="636"/>
      <c r="C821" s="104" t="s">
        <v>1008</v>
      </c>
      <c r="D821" s="106">
        <v>2</v>
      </c>
      <c r="E821" s="33">
        <v>100</v>
      </c>
      <c r="F821" s="23">
        <f t="shared" si="18"/>
        <v>200</v>
      </c>
      <c r="G821" s="42">
        <v>269</v>
      </c>
    </row>
    <row r="822" spans="1:7">
      <c r="A822" s="648"/>
      <c r="B822" s="636"/>
      <c r="C822" s="104" t="s">
        <v>1008</v>
      </c>
      <c r="D822" s="106">
        <v>35</v>
      </c>
      <c r="E822" s="33">
        <v>2</v>
      </c>
      <c r="F822" s="23">
        <f t="shared" si="18"/>
        <v>70</v>
      </c>
      <c r="G822" s="42">
        <v>269</v>
      </c>
    </row>
    <row r="823" spans="1:7">
      <c r="A823" s="648"/>
      <c r="B823" s="636"/>
      <c r="C823" s="104" t="s">
        <v>1008</v>
      </c>
      <c r="D823" s="106">
        <v>110</v>
      </c>
      <c r="E823" s="33">
        <v>1</v>
      </c>
      <c r="F823" s="23">
        <f t="shared" si="18"/>
        <v>110</v>
      </c>
      <c r="G823" s="42">
        <v>269</v>
      </c>
    </row>
    <row r="824" spans="1:7">
      <c r="A824" s="648"/>
      <c r="B824" s="636"/>
      <c r="C824" s="104" t="s">
        <v>869</v>
      </c>
      <c r="D824" s="106">
        <v>35</v>
      </c>
      <c r="E824" s="33">
        <v>2</v>
      </c>
      <c r="F824" s="23">
        <f t="shared" si="18"/>
        <v>70</v>
      </c>
      <c r="G824" s="42">
        <v>269</v>
      </c>
    </row>
    <row r="825" spans="1:7">
      <c r="A825" s="648"/>
      <c r="B825" s="636"/>
      <c r="C825" s="104" t="s">
        <v>564</v>
      </c>
      <c r="D825" s="106">
        <v>18.5</v>
      </c>
      <c r="E825" s="33">
        <v>14</v>
      </c>
      <c r="F825" s="23">
        <f t="shared" si="18"/>
        <v>259</v>
      </c>
      <c r="G825" s="42">
        <v>283</v>
      </c>
    </row>
    <row r="826" spans="1:7">
      <c r="A826" s="648"/>
      <c r="B826" s="636"/>
      <c r="C826" s="104" t="s">
        <v>1009</v>
      </c>
      <c r="D826" s="106">
        <v>1000</v>
      </c>
      <c r="E826" s="33">
        <v>1</v>
      </c>
      <c r="F826" s="23">
        <f t="shared" si="18"/>
        <v>1000</v>
      </c>
      <c r="G826" s="42">
        <v>284</v>
      </c>
    </row>
    <row r="827" spans="1:7">
      <c r="A827" s="648"/>
      <c r="B827" s="636"/>
      <c r="C827" s="104" t="s">
        <v>941</v>
      </c>
      <c r="D827" s="106">
        <v>2.25</v>
      </c>
      <c r="E827" s="33">
        <v>15</v>
      </c>
      <c r="F827" s="23">
        <v>34</v>
      </c>
      <c r="G827" s="42">
        <v>291</v>
      </c>
    </row>
    <row r="828" spans="1:7">
      <c r="A828" s="648"/>
      <c r="B828" s="636"/>
      <c r="C828" s="104" t="s">
        <v>1011</v>
      </c>
      <c r="D828" s="106">
        <v>8.25</v>
      </c>
      <c r="E828" s="33">
        <v>9</v>
      </c>
      <c r="F828" s="23">
        <v>75</v>
      </c>
      <c r="G828" s="42">
        <v>291</v>
      </c>
    </row>
    <row r="829" spans="1:7">
      <c r="A829" s="648"/>
      <c r="B829" s="636"/>
      <c r="C829" s="104" t="s">
        <v>588</v>
      </c>
      <c r="D829" s="106">
        <v>8</v>
      </c>
      <c r="E829" s="33">
        <v>5</v>
      </c>
      <c r="F829" s="23">
        <f t="shared" si="18"/>
        <v>40</v>
      </c>
      <c r="G829" s="42">
        <v>291</v>
      </c>
    </row>
    <row r="830" spans="1:7">
      <c r="A830" s="648"/>
      <c r="B830" s="636"/>
      <c r="C830" s="104" t="s">
        <v>942</v>
      </c>
      <c r="D830" s="106">
        <v>1.5</v>
      </c>
      <c r="E830" s="33">
        <v>5</v>
      </c>
      <c r="F830" s="23">
        <v>8</v>
      </c>
      <c r="G830" s="42">
        <v>291</v>
      </c>
    </row>
    <row r="831" spans="1:7">
      <c r="A831" s="648"/>
      <c r="B831" s="636"/>
      <c r="C831" s="104" t="s">
        <v>943</v>
      </c>
      <c r="D831" s="106">
        <v>5.75</v>
      </c>
      <c r="E831" s="33">
        <v>15</v>
      </c>
      <c r="F831" s="23">
        <v>87</v>
      </c>
      <c r="G831" s="42">
        <v>291</v>
      </c>
    </row>
    <row r="832" spans="1:7">
      <c r="A832" s="648"/>
      <c r="B832" s="636"/>
      <c r="C832" s="104" t="s">
        <v>337</v>
      </c>
      <c r="D832" s="106">
        <v>3.5</v>
      </c>
      <c r="E832" s="33">
        <v>5</v>
      </c>
      <c r="F832" s="23">
        <v>18</v>
      </c>
      <c r="G832" s="42">
        <v>291</v>
      </c>
    </row>
    <row r="833" spans="1:7">
      <c r="A833" s="648"/>
      <c r="B833" s="636"/>
      <c r="C833" s="104" t="s">
        <v>826</v>
      </c>
      <c r="D833" s="106">
        <v>1.5</v>
      </c>
      <c r="E833" s="33">
        <v>38</v>
      </c>
      <c r="F833" s="23">
        <f t="shared" si="18"/>
        <v>57</v>
      </c>
      <c r="G833" s="42">
        <v>291</v>
      </c>
    </row>
    <row r="834" spans="1:7">
      <c r="A834" s="648"/>
      <c r="B834" s="636"/>
      <c r="C834" s="104" t="s">
        <v>984</v>
      </c>
      <c r="D834" s="106">
        <v>4.9000000000000004</v>
      </c>
      <c r="E834" s="33">
        <v>9</v>
      </c>
      <c r="F834" s="23">
        <v>45</v>
      </c>
      <c r="G834" s="42">
        <v>291</v>
      </c>
    </row>
    <row r="835" spans="1:7">
      <c r="A835" s="648"/>
      <c r="B835" s="636"/>
      <c r="C835" s="104" t="s">
        <v>866</v>
      </c>
      <c r="D835" s="106">
        <v>5.85</v>
      </c>
      <c r="E835" s="33">
        <v>15</v>
      </c>
      <c r="F835" s="23">
        <v>88</v>
      </c>
      <c r="G835" s="42">
        <v>291</v>
      </c>
    </row>
    <row r="836" spans="1:7">
      <c r="A836" s="648"/>
      <c r="B836" s="636"/>
      <c r="C836" s="104" t="s">
        <v>944</v>
      </c>
      <c r="D836" s="106">
        <v>5</v>
      </c>
      <c r="E836" s="33">
        <v>15</v>
      </c>
      <c r="F836" s="23">
        <f t="shared" si="18"/>
        <v>75</v>
      </c>
      <c r="G836" s="42">
        <v>291</v>
      </c>
    </row>
    <row r="837" spans="1:7">
      <c r="A837" s="648"/>
      <c r="B837" s="636"/>
      <c r="C837" s="104" t="s">
        <v>561</v>
      </c>
      <c r="D837" s="106">
        <v>7.8</v>
      </c>
      <c r="E837" s="33">
        <v>12</v>
      </c>
      <c r="F837" s="23">
        <v>94</v>
      </c>
      <c r="G837" s="42">
        <v>291</v>
      </c>
    </row>
    <row r="838" spans="1:7">
      <c r="A838" s="648"/>
      <c r="B838" s="636"/>
      <c r="C838" s="104" t="s">
        <v>945</v>
      </c>
      <c r="D838" s="106">
        <v>2.95</v>
      </c>
      <c r="E838" s="33">
        <v>10</v>
      </c>
      <c r="F838" s="23">
        <v>30</v>
      </c>
      <c r="G838" s="42">
        <v>291</v>
      </c>
    </row>
    <row r="839" spans="1:7">
      <c r="A839" s="648"/>
      <c r="B839" s="636"/>
      <c r="C839" s="104" t="s">
        <v>983</v>
      </c>
      <c r="D839" s="106">
        <v>890</v>
      </c>
      <c r="E839" s="33">
        <v>1</v>
      </c>
      <c r="F839" s="23">
        <f t="shared" si="18"/>
        <v>890</v>
      </c>
      <c r="G839" s="42">
        <v>291</v>
      </c>
    </row>
    <row r="840" spans="1:7">
      <c r="A840" s="648"/>
      <c r="B840" s="636"/>
      <c r="C840" s="104" t="s">
        <v>946</v>
      </c>
      <c r="D840" s="106">
        <v>15</v>
      </c>
      <c r="E840" s="33">
        <v>6</v>
      </c>
      <c r="F840" s="23">
        <f t="shared" si="18"/>
        <v>90</v>
      </c>
      <c r="G840" s="42">
        <v>291</v>
      </c>
    </row>
    <row r="841" spans="1:7">
      <c r="A841" s="648"/>
      <c r="B841" s="636"/>
      <c r="C841" s="104" t="s">
        <v>563</v>
      </c>
      <c r="D841" s="106">
        <v>9.5</v>
      </c>
      <c r="E841" s="33">
        <v>9</v>
      </c>
      <c r="F841" s="23">
        <v>86</v>
      </c>
      <c r="G841" s="42">
        <v>291</v>
      </c>
    </row>
    <row r="842" spans="1:7">
      <c r="A842" s="648"/>
      <c r="B842" s="636"/>
      <c r="C842" s="104" t="s">
        <v>828</v>
      </c>
      <c r="D842" s="106">
        <v>9.25</v>
      </c>
      <c r="E842" s="33">
        <v>9</v>
      </c>
      <c r="F842" s="23">
        <v>84</v>
      </c>
      <c r="G842" s="42">
        <v>291</v>
      </c>
    </row>
    <row r="843" spans="1:7">
      <c r="A843" s="648"/>
      <c r="B843" s="636"/>
      <c r="C843" s="104" t="s">
        <v>603</v>
      </c>
      <c r="D843" s="106">
        <v>5.25</v>
      </c>
      <c r="E843" s="33">
        <v>15</v>
      </c>
      <c r="F843" s="23">
        <v>79</v>
      </c>
      <c r="G843" s="42">
        <v>291</v>
      </c>
    </row>
    <row r="844" spans="1:7">
      <c r="A844" s="648"/>
      <c r="B844" s="636"/>
      <c r="C844" s="104" t="s">
        <v>868</v>
      </c>
      <c r="D844" s="106">
        <v>13</v>
      </c>
      <c r="E844" s="33">
        <v>6</v>
      </c>
      <c r="F844" s="23">
        <f t="shared" si="18"/>
        <v>78</v>
      </c>
      <c r="G844" s="42">
        <v>291</v>
      </c>
    </row>
    <row r="845" spans="1:7">
      <c r="A845" s="648"/>
      <c r="B845" s="636"/>
      <c r="C845" s="104" t="s">
        <v>567</v>
      </c>
      <c r="D845" s="106">
        <v>45</v>
      </c>
      <c r="E845" s="33">
        <v>2</v>
      </c>
      <c r="F845" s="23">
        <f t="shared" si="18"/>
        <v>90</v>
      </c>
      <c r="G845" s="42">
        <v>291</v>
      </c>
    </row>
    <row r="846" spans="1:7">
      <c r="A846" s="648"/>
      <c r="B846" s="636"/>
      <c r="C846" s="104" t="s">
        <v>567</v>
      </c>
      <c r="D846" s="106">
        <v>45</v>
      </c>
      <c r="E846" s="33">
        <v>2</v>
      </c>
      <c r="F846" s="23">
        <f t="shared" si="18"/>
        <v>90</v>
      </c>
      <c r="G846" s="42">
        <v>291</v>
      </c>
    </row>
    <row r="847" spans="1:7">
      <c r="A847" s="648"/>
      <c r="B847" s="636"/>
      <c r="C847" s="104" t="s">
        <v>947</v>
      </c>
      <c r="D847" s="106">
        <v>2</v>
      </c>
      <c r="E847" s="33">
        <v>12</v>
      </c>
      <c r="F847" s="23">
        <f t="shared" si="18"/>
        <v>24</v>
      </c>
      <c r="G847" s="42">
        <v>291</v>
      </c>
    </row>
    <row r="848" spans="1:7">
      <c r="A848" s="648"/>
      <c r="B848" s="636"/>
      <c r="C848" s="104" t="s">
        <v>948</v>
      </c>
      <c r="D848" s="106">
        <v>3</v>
      </c>
      <c r="E848" s="33">
        <v>12</v>
      </c>
      <c r="F848" s="23">
        <f t="shared" si="18"/>
        <v>36</v>
      </c>
      <c r="G848" s="42">
        <v>291</v>
      </c>
    </row>
    <row r="849" spans="1:7">
      <c r="A849" s="648"/>
      <c r="B849" s="636"/>
      <c r="C849" s="104" t="s">
        <v>949</v>
      </c>
      <c r="D849" s="106">
        <v>10</v>
      </c>
      <c r="E849" s="33">
        <v>6</v>
      </c>
      <c r="F849" s="23">
        <f t="shared" si="18"/>
        <v>60</v>
      </c>
      <c r="G849" s="42">
        <v>291</v>
      </c>
    </row>
    <row r="850" spans="1:7">
      <c r="A850" s="648"/>
      <c r="B850" s="636"/>
      <c r="C850" s="104" t="s">
        <v>564</v>
      </c>
      <c r="D850" s="106">
        <v>5.5</v>
      </c>
      <c r="E850" s="33">
        <v>12</v>
      </c>
      <c r="F850" s="23">
        <f t="shared" si="18"/>
        <v>66</v>
      </c>
      <c r="G850" s="42">
        <v>291</v>
      </c>
    </row>
    <row r="851" spans="1:7">
      <c r="A851" s="648"/>
      <c r="B851" s="636"/>
      <c r="C851" s="104" t="s">
        <v>950</v>
      </c>
      <c r="D851" s="106">
        <v>11</v>
      </c>
      <c r="E851" s="33">
        <v>7</v>
      </c>
      <c r="F851" s="23">
        <f t="shared" si="18"/>
        <v>77</v>
      </c>
      <c r="G851" s="42">
        <v>291</v>
      </c>
    </row>
    <row r="852" spans="1:7">
      <c r="A852" s="648"/>
      <c r="B852" s="636"/>
      <c r="C852" s="104" t="s">
        <v>957</v>
      </c>
      <c r="D852" s="106">
        <v>3.65</v>
      </c>
      <c r="E852" s="33">
        <v>6</v>
      </c>
      <c r="F852" s="23">
        <v>22</v>
      </c>
      <c r="G852" s="42">
        <v>291</v>
      </c>
    </row>
    <row r="853" spans="1:7">
      <c r="A853" s="648"/>
      <c r="B853" s="636"/>
      <c r="C853" s="104" t="s">
        <v>951</v>
      </c>
      <c r="D853" s="106">
        <v>180</v>
      </c>
      <c r="E853" s="33">
        <v>2</v>
      </c>
      <c r="F853" s="23">
        <f t="shared" ref="F853:F891" si="19">+D853*E853</f>
        <v>360</v>
      </c>
      <c r="G853" s="42">
        <v>291</v>
      </c>
    </row>
    <row r="854" spans="1:7">
      <c r="A854" s="648"/>
      <c r="B854" s="636"/>
      <c r="C854" s="104" t="s">
        <v>1127</v>
      </c>
      <c r="D854" s="106">
        <v>75</v>
      </c>
      <c r="E854" s="33">
        <v>3</v>
      </c>
      <c r="F854" s="23">
        <f t="shared" si="19"/>
        <v>225</v>
      </c>
      <c r="G854" s="42">
        <v>291</v>
      </c>
    </row>
    <row r="855" spans="1:7">
      <c r="A855" s="648"/>
      <c r="B855" s="636"/>
      <c r="C855" s="104" t="s">
        <v>952</v>
      </c>
      <c r="D855" s="106">
        <v>8.25</v>
      </c>
      <c r="E855" s="33">
        <v>5</v>
      </c>
      <c r="F855" s="23">
        <v>42</v>
      </c>
      <c r="G855" s="42">
        <v>291</v>
      </c>
    </row>
    <row r="856" spans="1:7">
      <c r="A856" s="648"/>
      <c r="B856" s="636"/>
      <c r="C856" s="104" t="s">
        <v>952</v>
      </c>
      <c r="D856" s="106">
        <v>8.25</v>
      </c>
      <c r="E856" s="33">
        <v>12</v>
      </c>
      <c r="F856" s="23">
        <f t="shared" si="19"/>
        <v>99</v>
      </c>
      <c r="G856" s="42">
        <v>291</v>
      </c>
    </row>
    <row r="857" spans="1:7">
      <c r="A857" s="648"/>
      <c r="B857" s="636"/>
      <c r="C857" s="104" t="s">
        <v>561</v>
      </c>
      <c r="D857" s="106">
        <v>45</v>
      </c>
      <c r="E857" s="33">
        <v>6</v>
      </c>
      <c r="F857" s="23">
        <f t="shared" si="19"/>
        <v>270</v>
      </c>
      <c r="G857" s="42">
        <v>291</v>
      </c>
    </row>
    <row r="858" spans="1:7">
      <c r="A858" s="648"/>
      <c r="B858" s="636"/>
      <c r="C858" s="104" t="s">
        <v>604</v>
      </c>
      <c r="D858" s="106">
        <v>250</v>
      </c>
      <c r="E858" s="33">
        <v>2</v>
      </c>
      <c r="F858" s="23">
        <f t="shared" si="19"/>
        <v>500</v>
      </c>
      <c r="G858" s="42">
        <v>291</v>
      </c>
    </row>
    <row r="859" spans="1:7">
      <c r="A859" s="648"/>
      <c r="B859" s="636"/>
      <c r="C859" s="104" t="s">
        <v>595</v>
      </c>
      <c r="D859" s="106">
        <v>104.5</v>
      </c>
      <c r="E859" s="33">
        <v>2</v>
      </c>
      <c r="F859" s="23">
        <f t="shared" si="19"/>
        <v>209</v>
      </c>
      <c r="G859" s="42">
        <v>291</v>
      </c>
    </row>
    <row r="860" spans="1:7">
      <c r="A860" s="648"/>
      <c r="B860" s="636"/>
      <c r="C860" s="104" t="s">
        <v>953</v>
      </c>
      <c r="D860" s="106">
        <v>14.45</v>
      </c>
      <c r="E860" s="33">
        <v>7</v>
      </c>
      <c r="F860" s="23">
        <v>102</v>
      </c>
      <c r="G860" s="42">
        <v>291</v>
      </c>
    </row>
    <row r="861" spans="1:7">
      <c r="A861" s="648"/>
      <c r="B861" s="636"/>
      <c r="C861" s="104" t="s">
        <v>953</v>
      </c>
      <c r="D861" s="106">
        <v>11.35</v>
      </c>
      <c r="E861" s="33">
        <v>6</v>
      </c>
      <c r="F861" s="23">
        <v>69</v>
      </c>
      <c r="G861" s="42">
        <v>291</v>
      </c>
    </row>
    <row r="862" spans="1:7">
      <c r="A862" s="648"/>
      <c r="B862" s="636"/>
      <c r="C862" s="104" t="s">
        <v>562</v>
      </c>
      <c r="D862" s="106">
        <v>65</v>
      </c>
      <c r="E862" s="33">
        <v>4</v>
      </c>
      <c r="F862" s="23">
        <f t="shared" si="19"/>
        <v>260</v>
      </c>
      <c r="G862" s="42">
        <v>291</v>
      </c>
    </row>
    <row r="863" spans="1:7">
      <c r="A863" s="648"/>
      <c r="B863" s="636"/>
      <c r="C863" s="104" t="s">
        <v>954</v>
      </c>
      <c r="D863" s="106">
        <v>1.3</v>
      </c>
      <c r="E863" s="33">
        <v>10</v>
      </c>
      <c r="F863" s="23">
        <f t="shared" si="19"/>
        <v>13</v>
      </c>
      <c r="G863" s="42">
        <v>291</v>
      </c>
    </row>
    <row r="864" spans="1:7">
      <c r="A864" s="648"/>
      <c r="B864" s="636"/>
      <c r="C864" s="104" t="s">
        <v>826</v>
      </c>
      <c r="D864" s="106">
        <v>1.5</v>
      </c>
      <c r="E864" s="33">
        <v>40</v>
      </c>
      <c r="F864" s="23">
        <f t="shared" si="19"/>
        <v>60</v>
      </c>
      <c r="G864" s="42">
        <v>291</v>
      </c>
    </row>
    <row r="865" spans="1:7">
      <c r="A865" s="648"/>
      <c r="B865" s="636"/>
      <c r="C865" s="104" t="s">
        <v>955</v>
      </c>
      <c r="D865" s="106">
        <v>175</v>
      </c>
      <c r="E865" s="33">
        <v>2</v>
      </c>
      <c r="F865" s="23">
        <f t="shared" si="19"/>
        <v>350</v>
      </c>
      <c r="G865" s="42">
        <v>291</v>
      </c>
    </row>
    <row r="866" spans="1:7">
      <c r="A866" s="648"/>
      <c r="B866" s="636"/>
      <c r="C866" s="104" t="s">
        <v>71</v>
      </c>
      <c r="D866" s="106">
        <v>1.25</v>
      </c>
      <c r="E866" s="33">
        <v>12</v>
      </c>
      <c r="F866" s="23">
        <f t="shared" si="19"/>
        <v>15</v>
      </c>
      <c r="G866" s="42">
        <v>291</v>
      </c>
    </row>
    <row r="867" spans="1:7">
      <c r="A867" s="648"/>
      <c r="B867" s="636"/>
      <c r="C867" s="104" t="s">
        <v>956</v>
      </c>
      <c r="D867" s="106">
        <v>190</v>
      </c>
      <c r="E867" s="33">
        <v>2</v>
      </c>
      <c r="F867" s="23">
        <f t="shared" si="19"/>
        <v>380</v>
      </c>
      <c r="G867" s="42">
        <v>291</v>
      </c>
    </row>
    <row r="868" spans="1:7">
      <c r="A868" s="648"/>
      <c r="B868" s="636"/>
      <c r="C868" s="104" t="s">
        <v>868</v>
      </c>
      <c r="D868" s="106">
        <v>4.5</v>
      </c>
      <c r="E868" s="33">
        <v>12</v>
      </c>
      <c r="F868" s="23">
        <f t="shared" si="19"/>
        <v>54</v>
      </c>
      <c r="G868" s="42">
        <v>291</v>
      </c>
    </row>
    <row r="869" spans="1:7">
      <c r="A869" s="648"/>
      <c r="B869" s="636"/>
      <c r="C869" s="104" t="s">
        <v>595</v>
      </c>
      <c r="D869" s="106">
        <v>5.0999999999999996</v>
      </c>
      <c r="E869" s="33">
        <v>12</v>
      </c>
      <c r="F869" s="23">
        <v>62</v>
      </c>
      <c r="G869" s="42">
        <v>291</v>
      </c>
    </row>
    <row r="870" spans="1:7">
      <c r="A870" s="648"/>
      <c r="B870" s="636"/>
      <c r="C870" s="104" t="s">
        <v>573</v>
      </c>
      <c r="D870" s="106">
        <v>1.25</v>
      </c>
      <c r="E870" s="33">
        <v>10</v>
      </c>
      <c r="F870" s="23">
        <v>13</v>
      </c>
      <c r="G870" s="42">
        <v>291</v>
      </c>
    </row>
    <row r="871" spans="1:7">
      <c r="A871" s="648"/>
      <c r="B871" s="636"/>
      <c r="C871" s="104" t="s">
        <v>957</v>
      </c>
      <c r="D871" s="106">
        <v>15.95</v>
      </c>
      <c r="E871" s="33">
        <v>5</v>
      </c>
      <c r="F871" s="23">
        <v>80</v>
      </c>
      <c r="G871" s="42">
        <v>291</v>
      </c>
    </row>
    <row r="872" spans="1:7">
      <c r="A872" s="648"/>
      <c r="B872" s="636"/>
      <c r="C872" s="104" t="s">
        <v>830</v>
      </c>
      <c r="D872" s="106">
        <v>11.2</v>
      </c>
      <c r="E872" s="33">
        <v>60</v>
      </c>
      <c r="F872" s="23">
        <f t="shared" si="19"/>
        <v>672</v>
      </c>
      <c r="G872" s="42">
        <v>292</v>
      </c>
    </row>
    <row r="873" spans="1:7">
      <c r="A873" s="648"/>
      <c r="B873" s="636"/>
      <c r="C873" s="104" t="s">
        <v>591</v>
      </c>
      <c r="D873" s="106">
        <v>13.5</v>
      </c>
      <c r="E873" s="33">
        <v>25</v>
      </c>
      <c r="F873" s="23">
        <v>338</v>
      </c>
      <c r="G873" s="42">
        <v>292</v>
      </c>
    </row>
    <row r="874" spans="1:7">
      <c r="A874" s="648"/>
      <c r="B874" s="636"/>
      <c r="C874" s="104" t="s">
        <v>1016</v>
      </c>
      <c r="D874" s="106">
        <v>27.5</v>
      </c>
      <c r="E874" s="33">
        <v>18</v>
      </c>
      <c r="F874" s="23">
        <f t="shared" si="19"/>
        <v>495</v>
      </c>
      <c r="G874" s="42">
        <v>292</v>
      </c>
    </row>
    <row r="875" spans="1:7">
      <c r="A875" s="648"/>
      <c r="B875" s="636"/>
      <c r="C875" s="104" t="s">
        <v>570</v>
      </c>
      <c r="D875" s="106">
        <v>8.5</v>
      </c>
      <c r="E875" s="33">
        <v>100</v>
      </c>
      <c r="F875" s="23">
        <f t="shared" si="19"/>
        <v>850</v>
      </c>
      <c r="G875" s="42">
        <v>292</v>
      </c>
    </row>
    <row r="876" spans="1:7">
      <c r="A876" s="648"/>
      <c r="B876" s="636"/>
      <c r="C876" s="104" t="s">
        <v>830</v>
      </c>
      <c r="D876" s="106">
        <v>11.5</v>
      </c>
      <c r="E876" s="33">
        <v>60</v>
      </c>
      <c r="F876" s="23">
        <f t="shared" si="19"/>
        <v>690</v>
      </c>
      <c r="G876" s="42">
        <v>292</v>
      </c>
    </row>
    <row r="877" spans="1:7">
      <c r="A877" s="648"/>
      <c r="B877" s="636"/>
      <c r="C877" s="104" t="s">
        <v>958</v>
      </c>
      <c r="D877" s="106">
        <v>14.5</v>
      </c>
      <c r="E877" s="33">
        <v>50</v>
      </c>
      <c r="F877" s="23">
        <f t="shared" si="19"/>
        <v>725</v>
      </c>
      <c r="G877" s="42">
        <v>292</v>
      </c>
    </row>
    <row r="878" spans="1:7">
      <c r="A878" s="648"/>
      <c r="B878" s="636"/>
      <c r="C878" s="104" t="s">
        <v>968</v>
      </c>
      <c r="D878" s="106">
        <v>8.25</v>
      </c>
      <c r="E878" s="33">
        <v>20</v>
      </c>
      <c r="F878" s="23">
        <f t="shared" si="19"/>
        <v>165</v>
      </c>
      <c r="G878" s="42">
        <v>297</v>
      </c>
    </row>
    <row r="879" spans="1:7">
      <c r="A879" s="648"/>
      <c r="B879" s="636"/>
      <c r="C879" s="104" t="s">
        <v>969</v>
      </c>
      <c r="D879" s="106">
        <v>16</v>
      </c>
      <c r="E879" s="33">
        <v>6</v>
      </c>
      <c r="F879" s="23">
        <f t="shared" si="19"/>
        <v>96</v>
      </c>
      <c r="G879" s="42">
        <v>297</v>
      </c>
    </row>
    <row r="880" spans="1:7">
      <c r="A880" s="648"/>
      <c r="B880" s="636"/>
      <c r="C880" s="104" t="s">
        <v>966</v>
      </c>
      <c r="D880" s="106">
        <v>20</v>
      </c>
      <c r="E880" s="33">
        <v>11</v>
      </c>
      <c r="F880" s="23">
        <f t="shared" si="19"/>
        <v>220</v>
      </c>
      <c r="G880" s="42">
        <v>297</v>
      </c>
    </row>
    <row r="881" spans="1:7">
      <c r="A881" s="648"/>
      <c r="B881" s="636"/>
      <c r="C881" s="104" t="s">
        <v>967</v>
      </c>
      <c r="D881" s="106">
        <v>38</v>
      </c>
      <c r="E881" s="33">
        <v>6</v>
      </c>
      <c r="F881" s="23">
        <f t="shared" si="19"/>
        <v>228</v>
      </c>
      <c r="G881" s="42">
        <v>297</v>
      </c>
    </row>
    <row r="882" spans="1:7">
      <c r="A882" s="648"/>
      <c r="B882" s="636"/>
      <c r="C882" s="104" t="s">
        <v>1019</v>
      </c>
      <c r="D882" s="106">
        <v>1900</v>
      </c>
      <c r="E882" s="33">
        <v>1</v>
      </c>
      <c r="F882" s="23">
        <f t="shared" si="19"/>
        <v>1900</v>
      </c>
      <c r="G882" s="42">
        <v>297</v>
      </c>
    </row>
    <row r="883" spans="1:7">
      <c r="A883" s="648"/>
      <c r="B883" s="636"/>
      <c r="C883" s="104" t="s">
        <v>1018</v>
      </c>
      <c r="D883" s="106">
        <v>3500</v>
      </c>
      <c r="E883" s="33">
        <v>1</v>
      </c>
      <c r="F883" s="23">
        <f t="shared" si="19"/>
        <v>3500</v>
      </c>
      <c r="G883" s="42">
        <v>297</v>
      </c>
    </row>
    <row r="884" spans="1:7">
      <c r="A884" s="648"/>
      <c r="B884" s="636"/>
      <c r="C884" s="104" t="s">
        <v>1020</v>
      </c>
      <c r="D884" s="106">
        <v>5</v>
      </c>
      <c r="E884" s="33">
        <v>20</v>
      </c>
      <c r="F884" s="23">
        <f t="shared" si="19"/>
        <v>100</v>
      </c>
      <c r="G884" s="42">
        <v>299</v>
      </c>
    </row>
    <row r="885" spans="1:7">
      <c r="A885" s="648"/>
      <c r="B885" s="636"/>
      <c r="C885" s="104" t="s">
        <v>580</v>
      </c>
      <c r="D885" s="106">
        <v>5</v>
      </c>
      <c r="E885" s="33">
        <v>21</v>
      </c>
      <c r="F885" s="23">
        <f t="shared" si="19"/>
        <v>105</v>
      </c>
      <c r="G885" s="42">
        <v>299</v>
      </c>
    </row>
    <row r="886" spans="1:7">
      <c r="A886" s="648"/>
      <c r="B886" s="636"/>
      <c r="C886" s="104" t="s">
        <v>971</v>
      </c>
      <c r="D886" s="106">
        <v>12</v>
      </c>
      <c r="E886" s="33">
        <v>10</v>
      </c>
      <c r="F886" s="23">
        <f t="shared" si="19"/>
        <v>120</v>
      </c>
      <c r="G886" s="42">
        <v>299</v>
      </c>
    </row>
    <row r="887" spans="1:7">
      <c r="A887" s="648"/>
      <c r="B887" s="636"/>
      <c r="C887" s="104" t="s">
        <v>971</v>
      </c>
      <c r="D887" s="106">
        <v>15</v>
      </c>
      <c r="E887" s="33">
        <v>10</v>
      </c>
      <c r="F887" s="23">
        <f t="shared" si="19"/>
        <v>150</v>
      </c>
      <c r="G887" s="42">
        <v>299</v>
      </c>
    </row>
    <row r="888" spans="1:7">
      <c r="A888" s="648"/>
      <c r="B888" s="636"/>
      <c r="C888" s="104" t="s">
        <v>971</v>
      </c>
      <c r="D888" s="106">
        <v>20</v>
      </c>
      <c r="E888" s="33">
        <v>10</v>
      </c>
      <c r="F888" s="23">
        <f t="shared" si="19"/>
        <v>200</v>
      </c>
      <c r="G888" s="42">
        <v>299</v>
      </c>
    </row>
    <row r="889" spans="1:7">
      <c r="A889" s="648"/>
      <c r="B889" s="636"/>
      <c r="C889" s="104" t="s">
        <v>595</v>
      </c>
      <c r="D889" s="106">
        <v>10</v>
      </c>
      <c r="E889" s="33">
        <v>30</v>
      </c>
      <c r="F889" s="23">
        <f t="shared" si="19"/>
        <v>300</v>
      </c>
      <c r="G889" s="42">
        <v>299</v>
      </c>
    </row>
    <row r="890" spans="1:7">
      <c r="A890" s="648"/>
      <c r="B890" s="636"/>
      <c r="C890" s="104" t="s">
        <v>1021</v>
      </c>
      <c r="D890" s="106">
        <v>3</v>
      </c>
      <c r="E890" s="33">
        <v>20</v>
      </c>
      <c r="F890" s="23">
        <f t="shared" si="19"/>
        <v>60</v>
      </c>
      <c r="G890" s="42">
        <v>299</v>
      </c>
    </row>
    <row r="891" spans="1:7" ht="16.5" thickBot="1">
      <c r="A891" s="648"/>
      <c r="B891" s="636"/>
      <c r="C891" s="110" t="s">
        <v>1022</v>
      </c>
      <c r="D891" s="107">
        <v>20</v>
      </c>
      <c r="E891" s="43">
        <v>16</v>
      </c>
      <c r="F891" s="111">
        <f t="shared" si="19"/>
        <v>320</v>
      </c>
      <c r="G891" s="45">
        <v>299</v>
      </c>
    </row>
    <row r="892" spans="1:7" ht="16.5" thickBot="1">
      <c r="A892" s="637" t="s">
        <v>1169</v>
      </c>
      <c r="B892" s="638"/>
      <c r="C892" s="638"/>
      <c r="D892" s="638"/>
      <c r="E892" s="638"/>
      <c r="F892" s="112">
        <v>19311223</v>
      </c>
      <c r="G892" s="113"/>
    </row>
  </sheetData>
  <mergeCells count="18">
    <mergeCell ref="B386:B722"/>
    <mergeCell ref="A723:A891"/>
    <mergeCell ref="B723:B891"/>
    <mergeCell ref="A892:E892"/>
    <mergeCell ref="A1:G1"/>
    <mergeCell ref="A2:G2"/>
    <mergeCell ref="A3:G3"/>
    <mergeCell ref="A4:G4"/>
    <mergeCell ref="A6:A180"/>
    <mergeCell ref="B6:B166"/>
    <mergeCell ref="B167:B169"/>
    <mergeCell ref="B170:B176"/>
    <mergeCell ref="B177:B180"/>
    <mergeCell ref="A181:A237"/>
    <mergeCell ref="B181:B237"/>
    <mergeCell ref="A238:A385"/>
    <mergeCell ref="B238:B385"/>
    <mergeCell ref="A386:A722"/>
  </mergeCells>
  <printOptions horizontalCentered="1"/>
  <pageMargins left="0.70866141732283472" right="0.70866141732283472" top="0.74803149606299213" bottom="0.74803149606299213" header="0.31496062992125984" footer="0.31496062992125984"/>
  <pageSetup scale="44" orientation="portrait" r:id="rId1"/>
  <rowBreaks count="1" manualBreakCount="1">
    <brk id="233" max="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3"/>
  <sheetViews>
    <sheetView view="pageBreakPreview" topLeftCell="A482" zoomScale="60" zoomScaleNormal="100" workbookViewId="0">
      <selection activeCell="F505" sqref="F505"/>
    </sheetView>
  </sheetViews>
  <sheetFormatPr baseColWidth="10" defaultRowHeight="12.75"/>
  <cols>
    <col min="1" max="1" width="24.140625" style="72" customWidth="1"/>
    <col min="2" max="2" width="23.85546875" style="72" customWidth="1"/>
    <col min="3" max="3" width="29.42578125" style="72" customWidth="1"/>
    <col min="4" max="4" width="22.7109375" style="72" customWidth="1"/>
    <col min="5" max="5" width="16.85546875" style="72" customWidth="1"/>
    <col min="6" max="6" width="22" style="72" customWidth="1"/>
    <col min="7" max="7" width="13.85546875" style="72" customWidth="1"/>
    <col min="8" max="16384" width="11.42578125" style="72"/>
  </cols>
  <sheetData>
    <row r="1" spans="1:7">
      <c r="A1" s="778" t="s">
        <v>0</v>
      </c>
      <c r="B1" s="778"/>
      <c r="C1" s="778"/>
      <c r="D1" s="778"/>
      <c r="E1" s="778"/>
      <c r="F1" s="778"/>
      <c r="G1" s="778"/>
    </row>
    <row r="2" spans="1:7">
      <c r="A2" s="778" t="s">
        <v>311</v>
      </c>
      <c r="B2" s="778"/>
      <c r="C2" s="778"/>
      <c r="D2" s="778"/>
      <c r="E2" s="778"/>
      <c r="F2" s="778"/>
      <c r="G2" s="778"/>
    </row>
    <row r="3" spans="1:7">
      <c r="A3" s="778" t="s">
        <v>3860</v>
      </c>
      <c r="B3" s="778"/>
      <c r="C3" s="778"/>
      <c r="D3" s="778"/>
      <c r="E3" s="778"/>
      <c r="F3" s="778"/>
      <c r="G3" s="778"/>
    </row>
    <row r="4" spans="1:7">
      <c r="A4" s="778" t="s">
        <v>309</v>
      </c>
      <c r="B4" s="778"/>
      <c r="C4" s="778"/>
      <c r="D4" s="778"/>
      <c r="E4" s="778"/>
      <c r="F4" s="778"/>
      <c r="G4" s="778"/>
    </row>
    <row r="5" spans="1:7" ht="13.5" thickBot="1">
      <c r="A5" s="802"/>
      <c r="B5" s="802"/>
      <c r="C5" s="802"/>
      <c r="D5" s="802"/>
      <c r="E5" s="802"/>
      <c r="F5" s="802"/>
      <c r="G5" s="802"/>
    </row>
    <row r="6" spans="1:7" ht="60.75" customHeight="1">
      <c r="A6" s="178" t="s">
        <v>306</v>
      </c>
      <c r="B6" s="179" t="s">
        <v>314</v>
      </c>
      <c r="C6" s="180" t="s">
        <v>792</v>
      </c>
      <c r="D6" s="180" t="s">
        <v>3</v>
      </c>
      <c r="E6" s="179" t="s">
        <v>4</v>
      </c>
      <c r="F6" s="179" t="s">
        <v>5</v>
      </c>
      <c r="G6" s="181" t="s">
        <v>310</v>
      </c>
    </row>
    <row r="7" spans="1:7" s="1" customFormat="1" ht="26.25" customHeight="1">
      <c r="A7" s="803" t="s">
        <v>3857</v>
      </c>
      <c r="B7" s="806" t="s">
        <v>7</v>
      </c>
      <c r="C7" s="511" t="s">
        <v>8</v>
      </c>
      <c r="D7" s="309">
        <v>2000</v>
      </c>
      <c r="E7" s="3">
        <v>12</v>
      </c>
      <c r="F7" s="501">
        <f>+E7*D7</f>
        <v>24000</v>
      </c>
      <c r="G7" s="602">
        <v>111</v>
      </c>
    </row>
    <row r="8" spans="1:7" s="1" customFormat="1" ht="16.5" customHeight="1">
      <c r="A8" s="804"/>
      <c r="B8" s="807"/>
      <c r="C8" s="511" t="s">
        <v>9</v>
      </c>
      <c r="D8" s="309">
        <v>1000</v>
      </c>
      <c r="E8" s="3">
        <v>12</v>
      </c>
      <c r="F8" s="501">
        <f t="shared" ref="F8:F71" si="0">+E8*D8</f>
        <v>12000</v>
      </c>
      <c r="G8" s="602">
        <v>112</v>
      </c>
    </row>
    <row r="9" spans="1:7" s="1" customFormat="1" ht="28.5" customHeight="1">
      <c r="A9" s="804"/>
      <c r="B9" s="807"/>
      <c r="C9" s="511" t="s">
        <v>2580</v>
      </c>
      <c r="D9" s="309">
        <v>4000</v>
      </c>
      <c r="E9" s="3">
        <v>12</v>
      </c>
      <c r="F9" s="501">
        <f t="shared" si="0"/>
        <v>48000</v>
      </c>
      <c r="G9" s="602">
        <v>113</v>
      </c>
    </row>
    <row r="10" spans="1:7" s="1" customFormat="1" ht="28.5" customHeight="1">
      <c r="A10" s="804"/>
      <c r="B10" s="807"/>
      <c r="C10" s="511" t="s">
        <v>3416</v>
      </c>
      <c r="D10" s="309">
        <v>5000</v>
      </c>
      <c r="E10" s="3">
        <v>12</v>
      </c>
      <c r="F10" s="501">
        <f t="shared" si="0"/>
        <v>60000</v>
      </c>
      <c r="G10" s="602">
        <v>113</v>
      </c>
    </row>
    <row r="11" spans="1:7" s="1" customFormat="1" ht="28.5" customHeight="1">
      <c r="A11" s="804"/>
      <c r="B11" s="807"/>
      <c r="C11" s="511" t="s">
        <v>3417</v>
      </c>
      <c r="D11" s="309">
        <v>4000</v>
      </c>
      <c r="E11" s="3">
        <v>12</v>
      </c>
      <c r="F11" s="501">
        <f t="shared" si="0"/>
        <v>48000</v>
      </c>
      <c r="G11" s="602">
        <v>113</v>
      </c>
    </row>
    <row r="12" spans="1:7" s="1" customFormat="1" ht="28.5" customHeight="1">
      <c r="A12" s="804"/>
      <c r="B12" s="807"/>
      <c r="C12" s="511" t="s">
        <v>3418</v>
      </c>
      <c r="D12" s="309">
        <v>4000</v>
      </c>
      <c r="E12" s="3">
        <v>12</v>
      </c>
      <c r="F12" s="501">
        <f t="shared" si="0"/>
        <v>48000</v>
      </c>
      <c r="G12" s="602">
        <v>113</v>
      </c>
    </row>
    <row r="13" spans="1:7" s="1" customFormat="1" ht="28.5" customHeight="1">
      <c r="A13" s="804"/>
      <c r="B13" s="807"/>
      <c r="C13" s="511" t="s">
        <v>3419</v>
      </c>
      <c r="D13" s="309">
        <v>5000</v>
      </c>
      <c r="E13" s="3">
        <v>1</v>
      </c>
      <c r="F13" s="501">
        <f t="shared" si="0"/>
        <v>5000</v>
      </c>
      <c r="G13" s="602">
        <v>115</v>
      </c>
    </row>
    <row r="14" spans="1:7" s="1" customFormat="1" ht="28.5" customHeight="1">
      <c r="A14" s="804"/>
      <c r="B14" s="807"/>
      <c r="C14" s="511" t="s">
        <v>3420</v>
      </c>
      <c r="D14" s="309">
        <v>500</v>
      </c>
      <c r="E14" s="3">
        <v>12</v>
      </c>
      <c r="F14" s="501">
        <f t="shared" si="0"/>
        <v>6000</v>
      </c>
      <c r="G14" s="602">
        <v>115</v>
      </c>
    </row>
    <row r="15" spans="1:7" s="1" customFormat="1" ht="28.5" customHeight="1">
      <c r="A15" s="804"/>
      <c r="B15" s="807"/>
      <c r="C15" s="511" t="s">
        <v>3421</v>
      </c>
      <c r="D15" s="309">
        <v>1500</v>
      </c>
      <c r="E15" s="3">
        <v>5</v>
      </c>
      <c r="F15" s="501">
        <f t="shared" si="0"/>
        <v>7500</v>
      </c>
      <c r="G15" s="602">
        <v>116</v>
      </c>
    </row>
    <row r="16" spans="1:7" s="1" customFormat="1" ht="28.5" customHeight="1">
      <c r="A16" s="804"/>
      <c r="B16" s="807"/>
      <c r="C16" s="511" t="s">
        <v>3422</v>
      </c>
      <c r="D16" s="309">
        <v>25</v>
      </c>
      <c r="E16" s="3">
        <v>500</v>
      </c>
      <c r="F16" s="501">
        <f t="shared" si="0"/>
        <v>12500</v>
      </c>
      <c r="G16" s="602">
        <v>122</v>
      </c>
    </row>
    <row r="17" spans="1:7" s="1" customFormat="1" ht="28.5" customHeight="1">
      <c r="A17" s="804"/>
      <c r="B17" s="807"/>
      <c r="C17" s="511" t="s">
        <v>3423</v>
      </c>
      <c r="D17" s="309">
        <v>3000</v>
      </c>
      <c r="E17" s="3">
        <v>2</v>
      </c>
      <c r="F17" s="501">
        <f t="shared" si="0"/>
        <v>6000</v>
      </c>
      <c r="G17" s="602">
        <v>122</v>
      </c>
    </row>
    <row r="18" spans="1:7" s="1" customFormat="1" ht="28.5" customHeight="1">
      <c r="A18" s="804"/>
      <c r="B18" s="807"/>
      <c r="C18" s="511" t="s">
        <v>3424</v>
      </c>
      <c r="D18" s="309">
        <v>1500</v>
      </c>
      <c r="E18" s="3">
        <v>5</v>
      </c>
      <c r="F18" s="501">
        <f t="shared" si="0"/>
        <v>7500</v>
      </c>
      <c r="G18" s="602">
        <v>122</v>
      </c>
    </row>
    <row r="19" spans="1:7" s="1" customFormat="1" ht="28.5" customHeight="1">
      <c r="A19" s="804"/>
      <c r="B19" s="807"/>
      <c r="C19" s="511" t="s">
        <v>3425</v>
      </c>
      <c r="D19" s="309">
        <v>5</v>
      </c>
      <c r="E19" s="308">
        <v>1000</v>
      </c>
      <c r="F19" s="501">
        <f t="shared" si="0"/>
        <v>5000</v>
      </c>
      <c r="G19" s="602">
        <v>122</v>
      </c>
    </row>
    <row r="20" spans="1:7" s="1" customFormat="1" ht="28.5" customHeight="1">
      <c r="A20" s="804"/>
      <c r="B20" s="807"/>
      <c r="C20" s="511" t="s">
        <v>3426</v>
      </c>
      <c r="D20" s="309">
        <v>7000</v>
      </c>
      <c r="E20" s="3">
        <v>5</v>
      </c>
      <c r="F20" s="501">
        <f t="shared" si="0"/>
        <v>35000</v>
      </c>
      <c r="G20" s="602">
        <v>131</v>
      </c>
    </row>
    <row r="21" spans="1:7" s="1" customFormat="1" ht="28.5" customHeight="1">
      <c r="A21" s="804"/>
      <c r="B21" s="807"/>
      <c r="C21" s="511" t="s">
        <v>3427</v>
      </c>
      <c r="D21" s="309">
        <v>6000</v>
      </c>
      <c r="E21" s="3">
        <v>4</v>
      </c>
      <c r="F21" s="501">
        <f t="shared" si="0"/>
        <v>24000</v>
      </c>
      <c r="G21" s="602">
        <v>141</v>
      </c>
    </row>
    <row r="22" spans="1:7" s="1" customFormat="1" ht="28.5" customHeight="1">
      <c r="A22" s="804"/>
      <c r="B22" s="807"/>
      <c r="C22" s="511" t="s">
        <v>3428</v>
      </c>
      <c r="D22" s="309">
        <v>750</v>
      </c>
      <c r="E22" s="3">
        <v>5</v>
      </c>
      <c r="F22" s="501">
        <f t="shared" si="0"/>
        <v>3750</v>
      </c>
      <c r="G22" s="602">
        <v>142</v>
      </c>
    </row>
    <row r="23" spans="1:7" s="1" customFormat="1" ht="28.5" customHeight="1">
      <c r="A23" s="804"/>
      <c r="B23" s="807"/>
      <c r="C23" s="511" t="s">
        <v>3429</v>
      </c>
      <c r="D23" s="309">
        <v>5000</v>
      </c>
      <c r="E23" s="3">
        <v>12</v>
      </c>
      <c r="F23" s="501">
        <f t="shared" si="0"/>
        <v>60000</v>
      </c>
      <c r="G23" s="602">
        <v>153</v>
      </c>
    </row>
    <row r="24" spans="1:7" s="1" customFormat="1" ht="28.5" customHeight="1">
      <c r="A24" s="804"/>
      <c r="B24" s="807"/>
      <c r="C24" s="511" t="s">
        <v>3430</v>
      </c>
      <c r="D24" s="309">
        <v>1250</v>
      </c>
      <c r="E24" s="3">
        <v>90</v>
      </c>
      <c r="F24" s="501">
        <f t="shared" si="0"/>
        <v>112500</v>
      </c>
      <c r="G24" s="602">
        <v>158</v>
      </c>
    </row>
    <row r="25" spans="1:7" s="1" customFormat="1" ht="28.5" customHeight="1">
      <c r="A25" s="804"/>
      <c r="B25" s="807"/>
      <c r="C25" s="511" t="s">
        <v>3431</v>
      </c>
      <c r="D25" s="309">
        <v>6500</v>
      </c>
      <c r="E25" s="3">
        <v>4</v>
      </c>
      <c r="F25" s="501">
        <f t="shared" si="0"/>
        <v>26000</v>
      </c>
      <c r="G25" s="602">
        <v>158</v>
      </c>
    </row>
    <row r="26" spans="1:7" s="1" customFormat="1" ht="28.5" customHeight="1">
      <c r="A26" s="804"/>
      <c r="B26" s="807"/>
      <c r="C26" s="511" t="s">
        <v>3432</v>
      </c>
      <c r="D26" s="309">
        <v>3500</v>
      </c>
      <c r="E26" s="3">
        <v>20</v>
      </c>
      <c r="F26" s="501">
        <f t="shared" si="0"/>
        <v>70000</v>
      </c>
      <c r="G26" s="602">
        <v>158</v>
      </c>
    </row>
    <row r="27" spans="1:7" s="1" customFormat="1" ht="28.5" customHeight="1">
      <c r="A27" s="804"/>
      <c r="B27" s="807"/>
      <c r="C27" s="511" t="s">
        <v>3433</v>
      </c>
      <c r="D27" s="309">
        <v>900</v>
      </c>
      <c r="E27" s="3">
        <v>4</v>
      </c>
      <c r="F27" s="501">
        <f t="shared" si="0"/>
        <v>3600</v>
      </c>
      <c r="G27" s="602">
        <v>162</v>
      </c>
    </row>
    <row r="28" spans="1:7" s="1" customFormat="1" ht="28.5" customHeight="1">
      <c r="A28" s="804"/>
      <c r="B28" s="807"/>
      <c r="C28" s="511" t="s">
        <v>3434</v>
      </c>
      <c r="D28" s="309">
        <v>2000</v>
      </c>
      <c r="E28" s="3">
        <v>3</v>
      </c>
      <c r="F28" s="501">
        <f t="shared" si="0"/>
        <v>6000</v>
      </c>
      <c r="G28" s="602">
        <v>162</v>
      </c>
    </row>
    <row r="29" spans="1:7" s="1" customFormat="1" ht="28.5" customHeight="1">
      <c r="A29" s="804"/>
      <c r="B29" s="807"/>
      <c r="C29" s="511" t="s">
        <v>3435</v>
      </c>
      <c r="D29" s="309">
        <v>1500</v>
      </c>
      <c r="E29" s="3">
        <v>2</v>
      </c>
      <c r="F29" s="501">
        <f t="shared" si="0"/>
        <v>3000</v>
      </c>
      <c r="G29" s="602">
        <v>162</v>
      </c>
    </row>
    <row r="30" spans="1:7" s="1" customFormat="1" ht="28.5" customHeight="1">
      <c r="A30" s="804"/>
      <c r="B30" s="807"/>
      <c r="C30" s="511" t="s">
        <v>3436</v>
      </c>
      <c r="D30" s="309">
        <v>750</v>
      </c>
      <c r="E30" s="3">
        <v>7</v>
      </c>
      <c r="F30" s="501">
        <f t="shared" si="0"/>
        <v>5250</v>
      </c>
      <c r="G30" s="602">
        <v>162</v>
      </c>
    </row>
    <row r="31" spans="1:7" s="1" customFormat="1" ht="28.5" customHeight="1">
      <c r="A31" s="804"/>
      <c r="B31" s="807"/>
      <c r="C31" s="511" t="s">
        <v>3437</v>
      </c>
      <c r="D31" s="309">
        <v>750</v>
      </c>
      <c r="E31" s="3">
        <v>15</v>
      </c>
      <c r="F31" s="501">
        <f t="shared" si="0"/>
        <v>11250</v>
      </c>
      <c r="G31" s="602">
        <v>162</v>
      </c>
    </row>
    <row r="32" spans="1:7" s="1" customFormat="1" ht="28.5" customHeight="1">
      <c r="A32" s="804"/>
      <c r="B32" s="807"/>
      <c r="C32" s="511" t="s">
        <v>3438</v>
      </c>
      <c r="D32" s="309">
        <v>7000</v>
      </c>
      <c r="E32" s="3">
        <v>4</v>
      </c>
      <c r="F32" s="501">
        <f t="shared" si="0"/>
        <v>28000</v>
      </c>
      <c r="G32" s="602">
        <v>165</v>
      </c>
    </row>
    <row r="33" spans="1:7" s="1" customFormat="1" ht="28.5" customHeight="1">
      <c r="A33" s="804"/>
      <c r="B33" s="807"/>
      <c r="C33" s="511" t="s">
        <v>3439</v>
      </c>
      <c r="D33" s="309">
        <v>175</v>
      </c>
      <c r="E33" s="3">
        <v>75</v>
      </c>
      <c r="F33" s="501">
        <f t="shared" si="0"/>
        <v>13125</v>
      </c>
      <c r="G33" s="602">
        <v>168</v>
      </c>
    </row>
    <row r="34" spans="1:7" s="1" customFormat="1" ht="28.5" customHeight="1">
      <c r="A34" s="804"/>
      <c r="B34" s="807"/>
      <c r="C34" s="511" t="s">
        <v>3440</v>
      </c>
      <c r="D34" s="309">
        <v>950</v>
      </c>
      <c r="E34" s="3">
        <v>20</v>
      </c>
      <c r="F34" s="501">
        <f t="shared" si="0"/>
        <v>19000</v>
      </c>
      <c r="G34" s="602">
        <v>169</v>
      </c>
    </row>
    <row r="35" spans="1:7" s="1" customFormat="1" ht="28.5" customHeight="1">
      <c r="A35" s="804"/>
      <c r="B35" s="807"/>
      <c r="C35" s="511" t="s">
        <v>3441</v>
      </c>
      <c r="D35" s="309">
        <v>1000</v>
      </c>
      <c r="E35" s="3">
        <v>9</v>
      </c>
      <c r="F35" s="501">
        <f t="shared" si="0"/>
        <v>9000</v>
      </c>
      <c r="G35" s="602">
        <v>171</v>
      </c>
    </row>
    <row r="36" spans="1:7" s="1" customFormat="1" ht="28.5" customHeight="1">
      <c r="A36" s="804"/>
      <c r="B36" s="807"/>
      <c r="C36" s="511" t="s">
        <v>3442</v>
      </c>
      <c r="D36" s="309">
        <v>600</v>
      </c>
      <c r="E36" s="3">
        <v>5</v>
      </c>
      <c r="F36" s="501">
        <f t="shared" si="0"/>
        <v>3000</v>
      </c>
      <c r="G36" s="602">
        <v>171</v>
      </c>
    </row>
    <row r="37" spans="1:7" s="1" customFormat="1" ht="28.5" customHeight="1">
      <c r="A37" s="804"/>
      <c r="B37" s="807"/>
      <c r="C37" s="511" t="s">
        <v>3443</v>
      </c>
      <c r="D37" s="309">
        <v>65000</v>
      </c>
      <c r="E37" s="3">
        <v>1</v>
      </c>
      <c r="F37" s="501">
        <f t="shared" si="0"/>
        <v>65000</v>
      </c>
      <c r="G37" s="602">
        <v>171</v>
      </c>
    </row>
    <row r="38" spans="1:7" s="1" customFormat="1" ht="28.5" customHeight="1">
      <c r="A38" s="804"/>
      <c r="B38" s="807"/>
      <c r="C38" s="511" t="s">
        <v>3444</v>
      </c>
      <c r="D38" s="309">
        <v>750</v>
      </c>
      <c r="E38" s="3">
        <v>2</v>
      </c>
      <c r="F38" s="501">
        <f t="shared" si="0"/>
        <v>1500</v>
      </c>
      <c r="G38" s="602">
        <v>171</v>
      </c>
    </row>
    <row r="39" spans="1:7" s="1" customFormat="1" ht="28.5" customHeight="1">
      <c r="A39" s="804"/>
      <c r="B39" s="807"/>
      <c r="C39" s="511" t="s">
        <v>3445</v>
      </c>
      <c r="D39" s="309">
        <v>50000</v>
      </c>
      <c r="E39" s="3">
        <v>1</v>
      </c>
      <c r="F39" s="501">
        <f t="shared" si="0"/>
        <v>50000</v>
      </c>
      <c r="G39" s="602">
        <v>174</v>
      </c>
    </row>
    <row r="40" spans="1:7" s="1" customFormat="1" ht="28.5" customHeight="1">
      <c r="A40" s="804"/>
      <c r="B40" s="807"/>
      <c r="C40" s="511" t="s">
        <v>3446</v>
      </c>
      <c r="D40" s="309">
        <v>3000</v>
      </c>
      <c r="E40" s="3">
        <v>5</v>
      </c>
      <c r="F40" s="501">
        <f t="shared" si="0"/>
        <v>15000</v>
      </c>
      <c r="G40" s="602">
        <v>174</v>
      </c>
    </row>
    <row r="41" spans="1:7" s="1" customFormat="1" ht="28.5" customHeight="1">
      <c r="A41" s="804"/>
      <c r="B41" s="807"/>
      <c r="C41" s="511" t="s">
        <v>3447</v>
      </c>
      <c r="D41" s="309">
        <v>5000</v>
      </c>
      <c r="E41" s="3">
        <v>5</v>
      </c>
      <c r="F41" s="501">
        <f t="shared" si="0"/>
        <v>25000</v>
      </c>
      <c r="G41" s="602">
        <v>185</v>
      </c>
    </row>
    <row r="42" spans="1:7" s="1" customFormat="1" ht="28.5" customHeight="1">
      <c r="A42" s="804"/>
      <c r="B42" s="807"/>
      <c r="C42" s="511" t="s">
        <v>3448</v>
      </c>
      <c r="D42" s="309">
        <v>6000</v>
      </c>
      <c r="E42" s="3">
        <v>3</v>
      </c>
      <c r="F42" s="501">
        <f t="shared" si="0"/>
        <v>18000</v>
      </c>
      <c r="G42" s="602">
        <v>191</v>
      </c>
    </row>
    <row r="43" spans="1:7" s="1" customFormat="1" ht="28.5" customHeight="1">
      <c r="A43" s="804"/>
      <c r="B43" s="807"/>
      <c r="C43" s="511" t="s">
        <v>3449</v>
      </c>
      <c r="D43" s="309">
        <v>3000</v>
      </c>
      <c r="E43" s="3">
        <v>1</v>
      </c>
      <c r="F43" s="501">
        <f t="shared" si="0"/>
        <v>3000</v>
      </c>
      <c r="G43" s="602">
        <v>194</v>
      </c>
    </row>
    <row r="44" spans="1:7" s="1" customFormat="1" ht="28.5" customHeight="1">
      <c r="A44" s="804"/>
      <c r="B44" s="807"/>
      <c r="C44" s="511" t="s">
        <v>850</v>
      </c>
      <c r="D44" s="309">
        <v>1500</v>
      </c>
      <c r="E44" s="3">
        <v>3</v>
      </c>
      <c r="F44" s="501">
        <f t="shared" si="0"/>
        <v>4500</v>
      </c>
      <c r="G44" s="602">
        <v>195</v>
      </c>
    </row>
    <row r="45" spans="1:7" s="1" customFormat="1" ht="28.5" customHeight="1">
      <c r="A45" s="804"/>
      <c r="B45" s="807"/>
      <c r="C45" s="511" t="s">
        <v>3450</v>
      </c>
      <c r="D45" s="309">
        <v>1500</v>
      </c>
      <c r="E45" s="3">
        <v>2</v>
      </c>
      <c r="F45" s="501">
        <f t="shared" si="0"/>
        <v>3000</v>
      </c>
      <c r="G45" s="602">
        <v>196</v>
      </c>
    </row>
    <row r="46" spans="1:7" s="1" customFormat="1" ht="28.5" customHeight="1">
      <c r="A46" s="804"/>
      <c r="B46" s="807"/>
      <c r="C46" s="511" t="s">
        <v>3451</v>
      </c>
      <c r="D46" s="309">
        <v>750</v>
      </c>
      <c r="E46" s="3">
        <v>8</v>
      </c>
      <c r="F46" s="501">
        <f t="shared" si="0"/>
        <v>6000</v>
      </c>
      <c r="G46" s="602">
        <v>196</v>
      </c>
    </row>
    <row r="47" spans="1:7" s="1" customFormat="1" ht="28.5" customHeight="1">
      <c r="A47" s="804"/>
      <c r="B47" s="807"/>
      <c r="C47" s="511" t="s">
        <v>3452</v>
      </c>
      <c r="D47" s="309">
        <v>9000</v>
      </c>
      <c r="E47" s="3">
        <v>11</v>
      </c>
      <c r="F47" s="501">
        <f t="shared" si="0"/>
        <v>99000</v>
      </c>
      <c r="G47" s="602">
        <v>197</v>
      </c>
    </row>
    <row r="48" spans="1:7" s="1" customFormat="1" ht="28.5" customHeight="1">
      <c r="A48" s="804"/>
      <c r="B48" s="807"/>
      <c r="C48" s="511" t="s">
        <v>3453</v>
      </c>
      <c r="D48" s="309">
        <v>500</v>
      </c>
      <c r="E48" s="3">
        <v>6</v>
      </c>
      <c r="F48" s="501">
        <f t="shared" si="0"/>
        <v>3000</v>
      </c>
      <c r="G48" s="602">
        <v>199</v>
      </c>
    </row>
    <row r="49" spans="1:7" s="1" customFormat="1" ht="28.5" customHeight="1">
      <c r="A49" s="804"/>
      <c r="B49" s="807"/>
      <c r="C49" s="511" t="s">
        <v>1307</v>
      </c>
      <c r="D49" s="309">
        <v>4000</v>
      </c>
      <c r="E49" s="3">
        <v>2</v>
      </c>
      <c r="F49" s="501">
        <f t="shared" si="0"/>
        <v>8000</v>
      </c>
      <c r="G49" s="602">
        <v>199</v>
      </c>
    </row>
    <row r="50" spans="1:7" s="1" customFormat="1" ht="28.5" customHeight="1">
      <c r="A50" s="804"/>
      <c r="B50" s="807"/>
      <c r="C50" s="511" t="s">
        <v>3454</v>
      </c>
      <c r="D50" s="309">
        <v>3000</v>
      </c>
      <c r="E50" s="3">
        <v>2</v>
      </c>
      <c r="F50" s="501">
        <f t="shared" si="0"/>
        <v>6000</v>
      </c>
      <c r="G50" s="602">
        <v>199</v>
      </c>
    </row>
    <row r="51" spans="1:7" s="1" customFormat="1" ht="28.5" customHeight="1">
      <c r="A51" s="804"/>
      <c r="B51" s="807"/>
      <c r="C51" s="511" t="s">
        <v>3455</v>
      </c>
      <c r="D51" s="309">
        <v>700</v>
      </c>
      <c r="E51" s="3">
        <v>12</v>
      </c>
      <c r="F51" s="501">
        <f t="shared" si="0"/>
        <v>8400</v>
      </c>
      <c r="G51" s="602">
        <v>199</v>
      </c>
    </row>
    <row r="52" spans="1:7" s="1" customFormat="1" ht="28.5" customHeight="1">
      <c r="A52" s="804"/>
      <c r="B52" s="807"/>
      <c r="C52" s="511" t="s">
        <v>3456</v>
      </c>
      <c r="D52" s="309">
        <v>1500</v>
      </c>
      <c r="E52" s="3">
        <v>8</v>
      </c>
      <c r="F52" s="501">
        <f t="shared" si="0"/>
        <v>12000</v>
      </c>
      <c r="G52" s="602">
        <v>199</v>
      </c>
    </row>
    <row r="53" spans="1:7" s="1" customFormat="1" ht="28.5" customHeight="1">
      <c r="A53" s="804"/>
      <c r="B53" s="807"/>
      <c r="C53" s="519" t="s">
        <v>3457</v>
      </c>
      <c r="D53" s="309">
        <v>50</v>
      </c>
      <c r="E53" s="194">
        <v>25</v>
      </c>
      <c r="F53" s="501">
        <f t="shared" si="0"/>
        <v>1250</v>
      </c>
      <c r="G53" s="602">
        <v>211</v>
      </c>
    </row>
    <row r="54" spans="1:7" s="1" customFormat="1" ht="28.5" customHeight="1">
      <c r="A54" s="804"/>
      <c r="B54" s="807"/>
      <c r="C54" s="511" t="s">
        <v>3458</v>
      </c>
      <c r="D54" s="307">
        <v>300</v>
      </c>
      <c r="E54" s="3">
        <v>25</v>
      </c>
      <c r="F54" s="501">
        <f t="shared" si="0"/>
        <v>7500</v>
      </c>
      <c r="G54" s="8">
        <v>211</v>
      </c>
    </row>
    <row r="55" spans="1:7" s="1" customFormat="1" ht="28.5" customHeight="1">
      <c r="A55" s="804"/>
      <c r="B55" s="807"/>
      <c r="C55" s="519" t="s">
        <v>3459</v>
      </c>
      <c r="D55" s="309">
        <v>50</v>
      </c>
      <c r="E55" s="194">
        <v>50</v>
      </c>
      <c r="F55" s="501">
        <f t="shared" si="0"/>
        <v>2500</v>
      </c>
      <c r="G55" s="602">
        <v>211</v>
      </c>
    </row>
    <row r="56" spans="1:7" s="1" customFormat="1" ht="28.5" customHeight="1">
      <c r="A56" s="804"/>
      <c r="B56" s="807"/>
      <c r="C56" s="511" t="s">
        <v>3460</v>
      </c>
      <c r="D56" s="307">
        <v>60</v>
      </c>
      <c r="E56" s="3">
        <v>75</v>
      </c>
      <c r="F56" s="501">
        <f t="shared" si="0"/>
        <v>4500</v>
      </c>
      <c r="G56" s="8">
        <v>211</v>
      </c>
    </row>
    <row r="57" spans="1:7" s="1" customFormat="1" ht="28.5" customHeight="1">
      <c r="A57" s="804"/>
      <c r="B57" s="807"/>
      <c r="C57" s="511" t="s">
        <v>3461</v>
      </c>
      <c r="D57" s="307">
        <v>55</v>
      </c>
      <c r="E57" s="3">
        <v>25</v>
      </c>
      <c r="F57" s="501">
        <f t="shared" si="0"/>
        <v>1375</v>
      </c>
      <c r="G57" s="8">
        <v>211</v>
      </c>
    </row>
    <row r="58" spans="1:7" s="1" customFormat="1" ht="28.5" customHeight="1">
      <c r="A58" s="804"/>
      <c r="B58" s="807"/>
      <c r="C58" s="511" t="s">
        <v>3462</v>
      </c>
      <c r="D58" s="307">
        <v>30</v>
      </c>
      <c r="E58" s="3">
        <v>20</v>
      </c>
      <c r="F58" s="501">
        <f t="shared" si="0"/>
        <v>600</v>
      </c>
      <c r="G58" s="8">
        <v>211</v>
      </c>
    </row>
    <row r="59" spans="1:7" s="1" customFormat="1" ht="28.5" customHeight="1">
      <c r="A59" s="804"/>
      <c r="B59" s="807"/>
      <c r="C59" s="519" t="s">
        <v>3463</v>
      </c>
      <c r="D59" s="309">
        <v>60</v>
      </c>
      <c r="E59" s="194">
        <v>50</v>
      </c>
      <c r="F59" s="501">
        <f t="shared" si="0"/>
        <v>3000</v>
      </c>
      <c r="G59" s="602">
        <v>211</v>
      </c>
    </row>
    <row r="60" spans="1:7" s="1" customFormat="1" ht="28.5" customHeight="1">
      <c r="A60" s="804"/>
      <c r="B60" s="807"/>
      <c r="C60" s="511" t="s">
        <v>3464</v>
      </c>
      <c r="D60" s="307">
        <v>16</v>
      </c>
      <c r="E60" s="3">
        <v>350</v>
      </c>
      <c r="F60" s="501">
        <f t="shared" si="0"/>
        <v>5600</v>
      </c>
      <c r="G60" s="8">
        <v>211</v>
      </c>
    </row>
    <row r="61" spans="1:7" s="1" customFormat="1" ht="28.5" customHeight="1">
      <c r="A61" s="804"/>
      <c r="B61" s="807"/>
      <c r="C61" s="519" t="s">
        <v>3465</v>
      </c>
      <c r="D61" s="309">
        <v>20</v>
      </c>
      <c r="E61" s="159">
        <v>15</v>
      </c>
      <c r="F61" s="501">
        <f t="shared" si="0"/>
        <v>300</v>
      </c>
      <c r="G61" s="602">
        <v>211</v>
      </c>
    </row>
    <row r="62" spans="1:7" s="1" customFormat="1" ht="28.5" customHeight="1">
      <c r="A62" s="804"/>
      <c r="B62" s="807"/>
      <c r="C62" s="519" t="s">
        <v>3466</v>
      </c>
      <c r="D62" s="309">
        <v>20</v>
      </c>
      <c r="E62" s="194">
        <v>15</v>
      </c>
      <c r="F62" s="501">
        <f t="shared" si="0"/>
        <v>300</v>
      </c>
      <c r="G62" s="602">
        <v>211</v>
      </c>
    </row>
    <row r="63" spans="1:7" s="1" customFormat="1" ht="28.5" customHeight="1">
      <c r="A63" s="804"/>
      <c r="B63" s="807"/>
      <c r="C63" s="519" t="s">
        <v>3467</v>
      </c>
      <c r="D63" s="309">
        <v>20</v>
      </c>
      <c r="E63" s="194">
        <v>15</v>
      </c>
      <c r="F63" s="501">
        <f t="shared" si="0"/>
        <v>300</v>
      </c>
      <c r="G63" s="602">
        <v>211</v>
      </c>
    </row>
    <row r="64" spans="1:7" s="1" customFormat="1" ht="28.5" customHeight="1">
      <c r="A64" s="804"/>
      <c r="B64" s="807"/>
      <c r="C64" s="511" t="s">
        <v>3468</v>
      </c>
      <c r="D64" s="307">
        <v>30</v>
      </c>
      <c r="E64" s="3">
        <v>15</v>
      </c>
      <c r="F64" s="501">
        <f t="shared" si="0"/>
        <v>450</v>
      </c>
      <c r="G64" s="8">
        <v>211</v>
      </c>
    </row>
    <row r="65" spans="1:7" s="1" customFormat="1" ht="28.5" customHeight="1">
      <c r="A65" s="804"/>
      <c r="B65" s="807"/>
      <c r="C65" s="519" t="s">
        <v>3469</v>
      </c>
      <c r="D65" s="307">
        <v>40</v>
      </c>
      <c r="E65" s="3">
        <v>100</v>
      </c>
      <c r="F65" s="501">
        <f t="shared" si="0"/>
        <v>4000</v>
      </c>
      <c r="G65" s="8">
        <v>214</v>
      </c>
    </row>
    <row r="66" spans="1:7" s="1" customFormat="1" ht="28.5" customHeight="1">
      <c r="A66" s="804"/>
      <c r="B66" s="807"/>
      <c r="C66" s="519" t="s">
        <v>3470</v>
      </c>
      <c r="D66" s="307">
        <v>30</v>
      </c>
      <c r="E66" s="3">
        <v>50</v>
      </c>
      <c r="F66" s="501">
        <f t="shared" si="0"/>
        <v>1500</v>
      </c>
      <c r="G66" s="8">
        <v>214</v>
      </c>
    </row>
    <row r="67" spans="1:7" s="1" customFormat="1" ht="28.5" customHeight="1">
      <c r="A67" s="804"/>
      <c r="B67" s="807"/>
      <c r="C67" s="519" t="s">
        <v>3471</v>
      </c>
      <c r="D67" s="307">
        <v>30</v>
      </c>
      <c r="E67" s="3">
        <v>50</v>
      </c>
      <c r="F67" s="501">
        <f t="shared" si="0"/>
        <v>1500</v>
      </c>
      <c r="G67" s="8">
        <v>214</v>
      </c>
    </row>
    <row r="68" spans="1:7" s="1" customFormat="1" ht="28.5" customHeight="1">
      <c r="A68" s="804"/>
      <c r="B68" s="807"/>
      <c r="C68" s="519" t="s">
        <v>3472</v>
      </c>
      <c r="D68" s="307">
        <v>120</v>
      </c>
      <c r="E68" s="3">
        <v>5</v>
      </c>
      <c r="F68" s="501">
        <f t="shared" si="0"/>
        <v>600</v>
      </c>
      <c r="G68" s="8">
        <v>214</v>
      </c>
    </row>
    <row r="69" spans="1:7" s="1" customFormat="1" ht="28.5" customHeight="1">
      <c r="A69" s="804"/>
      <c r="B69" s="807"/>
      <c r="C69" s="519" t="s">
        <v>3473</v>
      </c>
      <c r="D69" s="307">
        <v>25</v>
      </c>
      <c r="E69" s="3">
        <v>500</v>
      </c>
      <c r="F69" s="501">
        <f t="shared" si="0"/>
        <v>12500</v>
      </c>
      <c r="G69" s="8">
        <v>214</v>
      </c>
    </row>
    <row r="70" spans="1:7" s="1" customFormat="1" ht="28.5" customHeight="1">
      <c r="A70" s="804"/>
      <c r="B70" s="807"/>
      <c r="C70" s="519" t="s">
        <v>3474</v>
      </c>
      <c r="D70" s="307">
        <v>40</v>
      </c>
      <c r="E70" s="194">
        <v>100</v>
      </c>
      <c r="F70" s="501">
        <f t="shared" si="0"/>
        <v>4000</v>
      </c>
      <c r="G70" s="8">
        <v>232</v>
      </c>
    </row>
    <row r="71" spans="1:7" s="1" customFormat="1" ht="28.5" customHeight="1">
      <c r="A71" s="804"/>
      <c r="B71" s="807"/>
      <c r="C71" s="519" t="s">
        <v>3475</v>
      </c>
      <c r="D71" s="307">
        <v>30</v>
      </c>
      <c r="E71" s="194">
        <v>25</v>
      </c>
      <c r="F71" s="501">
        <f t="shared" si="0"/>
        <v>750</v>
      </c>
      <c r="G71" s="8">
        <v>232</v>
      </c>
    </row>
    <row r="72" spans="1:7" s="1" customFormat="1" ht="28.5" customHeight="1">
      <c r="A72" s="804"/>
      <c r="B72" s="807"/>
      <c r="C72" s="511" t="s">
        <v>3476</v>
      </c>
      <c r="D72" s="307">
        <v>15</v>
      </c>
      <c r="E72" s="94">
        <v>20</v>
      </c>
      <c r="F72" s="501">
        <f t="shared" ref="F72:F135" si="1">+E72*D72</f>
        <v>300</v>
      </c>
      <c r="G72" s="8">
        <v>232</v>
      </c>
    </row>
    <row r="73" spans="1:7" s="1" customFormat="1" ht="28.5" customHeight="1">
      <c r="A73" s="804"/>
      <c r="B73" s="807"/>
      <c r="C73" s="511" t="s">
        <v>3477</v>
      </c>
      <c r="D73" s="307">
        <v>15</v>
      </c>
      <c r="E73" s="94">
        <v>20</v>
      </c>
      <c r="F73" s="501">
        <f t="shared" si="1"/>
        <v>300</v>
      </c>
      <c r="G73" s="8">
        <v>232</v>
      </c>
    </row>
    <row r="74" spans="1:7" s="1" customFormat="1" ht="28.5" customHeight="1">
      <c r="A74" s="804"/>
      <c r="B74" s="807"/>
      <c r="C74" s="511" t="s">
        <v>3478</v>
      </c>
      <c r="D74" s="307">
        <v>15</v>
      </c>
      <c r="E74" s="94">
        <v>20</v>
      </c>
      <c r="F74" s="501">
        <f t="shared" si="1"/>
        <v>300</v>
      </c>
      <c r="G74" s="8">
        <v>232</v>
      </c>
    </row>
    <row r="75" spans="1:7" s="1" customFormat="1" ht="28.5" customHeight="1">
      <c r="A75" s="804"/>
      <c r="B75" s="807"/>
      <c r="C75" s="511" t="s">
        <v>3479</v>
      </c>
      <c r="D75" s="307">
        <v>15</v>
      </c>
      <c r="E75" s="94">
        <v>20</v>
      </c>
      <c r="F75" s="501">
        <f t="shared" si="1"/>
        <v>300</v>
      </c>
      <c r="G75" s="8">
        <v>232</v>
      </c>
    </row>
    <row r="76" spans="1:7" s="1" customFormat="1" ht="28.5" customHeight="1">
      <c r="A76" s="804"/>
      <c r="B76" s="807"/>
      <c r="C76" s="519" t="s">
        <v>3480</v>
      </c>
      <c r="D76" s="307">
        <v>30</v>
      </c>
      <c r="E76" s="194">
        <v>100</v>
      </c>
      <c r="F76" s="501">
        <f t="shared" si="1"/>
        <v>3000</v>
      </c>
      <c r="G76" s="8">
        <v>232</v>
      </c>
    </row>
    <row r="77" spans="1:7" s="1" customFormat="1" ht="28.5" customHeight="1">
      <c r="A77" s="804"/>
      <c r="B77" s="807"/>
      <c r="C77" s="511" t="s">
        <v>3481</v>
      </c>
      <c r="D77" s="307">
        <v>450</v>
      </c>
      <c r="E77" s="3">
        <v>20</v>
      </c>
      <c r="F77" s="501">
        <f t="shared" si="1"/>
        <v>9000</v>
      </c>
      <c r="G77" s="8">
        <v>233</v>
      </c>
    </row>
    <row r="78" spans="1:7" s="1" customFormat="1" ht="28.5" customHeight="1">
      <c r="A78" s="804"/>
      <c r="B78" s="807"/>
      <c r="C78" s="511" t="s">
        <v>3482</v>
      </c>
      <c r="D78" s="309">
        <v>40</v>
      </c>
      <c r="E78" s="194">
        <v>100</v>
      </c>
      <c r="F78" s="501">
        <f t="shared" si="1"/>
        <v>4000</v>
      </c>
      <c r="G78" s="602">
        <v>241</v>
      </c>
    </row>
    <row r="79" spans="1:7" s="1" customFormat="1" ht="28.5" customHeight="1">
      <c r="A79" s="804"/>
      <c r="B79" s="807"/>
      <c r="C79" s="511" t="s">
        <v>3483</v>
      </c>
      <c r="D79" s="309">
        <v>35</v>
      </c>
      <c r="E79" s="194">
        <v>100</v>
      </c>
      <c r="F79" s="501">
        <f t="shared" si="1"/>
        <v>3500</v>
      </c>
      <c r="G79" s="602">
        <v>241</v>
      </c>
    </row>
    <row r="80" spans="1:7" s="1" customFormat="1" ht="28.5" customHeight="1">
      <c r="A80" s="804"/>
      <c r="B80" s="807"/>
      <c r="C80" s="511" t="s">
        <v>3484</v>
      </c>
      <c r="D80" s="309">
        <v>35</v>
      </c>
      <c r="E80" s="159">
        <v>25</v>
      </c>
      <c r="F80" s="501">
        <f t="shared" si="1"/>
        <v>875</v>
      </c>
      <c r="G80" s="602">
        <v>241</v>
      </c>
    </row>
    <row r="81" spans="1:7" s="1" customFormat="1" ht="28.5" customHeight="1">
      <c r="A81" s="804"/>
      <c r="B81" s="807"/>
      <c r="C81" s="511" t="s">
        <v>3485</v>
      </c>
      <c r="D81" s="309">
        <v>135</v>
      </c>
      <c r="E81" s="194">
        <v>30</v>
      </c>
      <c r="F81" s="501">
        <f t="shared" si="1"/>
        <v>4050</v>
      </c>
      <c r="G81" s="602">
        <v>241</v>
      </c>
    </row>
    <row r="82" spans="1:7" s="1" customFormat="1" ht="28.5" customHeight="1">
      <c r="A82" s="804"/>
      <c r="B82" s="807"/>
      <c r="C82" s="511" t="s">
        <v>3486</v>
      </c>
      <c r="D82" s="307">
        <v>150</v>
      </c>
      <c r="E82" s="3">
        <v>5</v>
      </c>
      <c r="F82" s="501">
        <f t="shared" si="1"/>
        <v>750</v>
      </c>
      <c r="G82" s="8">
        <v>241</v>
      </c>
    </row>
    <row r="83" spans="1:7" s="1" customFormat="1" ht="28.5" customHeight="1">
      <c r="A83" s="804"/>
      <c r="B83" s="807"/>
      <c r="C83" s="511" t="s">
        <v>3487</v>
      </c>
      <c r="D83" s="307">
        <v>160</v>
      </c>
      <c r="E83" s="3">
        <v>5</v>
      </c>
      <c r="F83" s="501">
        <f t="shared" si="1"/>
        <v>800</v>
      </c>
      <c r="G83" s="8">
        <v>241</v>
      </c>
    </row>
    <row r="84" spans="1:7" s="1" customFormat="1" ht="28.5" customHeight="1">
      <c r="A84" s="804"/>
      <c r="B84" s="807"/>
      <c r="C84" s="511" t="s">
        <v>3488</v>
      </c>
      <c r="D84" s="307">
        <v>175</v>
      </c>
      <c r="E84" s="3">
        <v>5</v>
      </c>
      <c r="F84" s="501">
        <f t="shared" si="1"/>
        <v>875</v>
      </c>
      <c r="G84" s="8">
        <v>241</v>
      </c>
    </row>
    <row r="85" spans="1:7" s="1" customFormat="1" ht="28.5" customHeight="1">
      <c r="A85" s="804"/>
      <c r="B85" s="807"/>
      <c r="C85" s="519" t="s">
        <v>3489</v>
      </c>
      <c r="D85" s="309">
        <v>75</v>
      </c>
      <c r="E85" s="194">
        <v>150</v>
      </c>
      <c r="F85" s="501">
        <f t="shared" si="1"/>
        <v>11250</v>
      </c>
      <c r="G85" s="602">
        <v>241</v>
      </c>
    </row>
    <row r="86" spans="1:7" s="1" customFormat="1" ht="28.5" customHeight="1">
      <c r="A86" s="804"/>
      <c r="B86" s="807"/>
      <c r="C86" s="519" t="s">
        <v>3490</v>
      </c>
      <c r="D86" s="309">
        <v>35</v>
      </c>
      <c r="E86" s="159">
        <v>50</v>
      </c>
      <c r="F86" s="501">
        <f t="shared" si="1"/>
        <v>1750</v>
      </c>
      <c r="G86" s="602">
        <v>241</v>
      </c>
    </row>
    <row r="87" spans="1:7" s="1" customFormat="1" ht="28.5" customHeight="1">
      <c r="A87" s="804"/>
      <c r="B87" s="807"/>
      <c r="C87" s="519" t="s">
        <v>3491</v>
      </c>
      <c r="D87" s="309">
        <v>80</v>
      </c>
      <c r="E87" s="159">
        <v>50</v>
      </c>
      <c r="F87" s="501">
        <f t="shared" si="1"/>
        <v>4000</v>
      </c>
      <c r="G87" s="602">
        <v>241</v>
      </c>
    </row>
    <row r="88" spans="1:7" s="1" customFormat="1" ht="28.5" customHeight="1">
      <c r="A88" s="804"/>
      <c r="B88" s="807"/>
      <c r="C88" s="519" t="s">
        <v>3492</v>
      </c>
      <c r="D88" s="309">
        <v>40</v>
      </c>
      <c r="E88" s="159">
        <v>50</v>
      </c>
      <c r="F88" s="501">
        <f t="shared" si="1"/>
        <v>2000</v>
      </c>
      <c r="G88" s="602">
        <v>241</v>
      </c>
    </row>
    <row r="89" spans="1:7" s="1" customFormat="1" ht="28.5" customHeight="1">
      <c r="A89" s="804"/>
      <c r="B89" s="807"/>
      <c r="C89" s="511" t="s">
        <v>3493</v>
      </c>
      <c r="D89" s="307">
        <v>35</v>
      </c>
      <c r="E89" s="94">
        <v>50</v>
      </c>
      <c r="F89" s="501">
        <f t="shared" si="1"/>
        <v>1750</v>
      </c>
      <c r="G89" s="8">
        <v>241</v>
      </c>
    </row>
    <row r="90" spans="1:7" s="1" customFormat="1" ht="28.5" customHeight="1">
      <c r="A90" s="804"/>
      <c r="B90" s="807"/>
      <c r="C90" s="511" t="s">
        <v>3494</v>
      </c>
      <c r="D90" s="307">
        <v>40</v>
      </c>
      <c r="E90" s="94">
        <v>50</v>
      </c>
      <c r="F90" s="501">
        <f t="shared" si="1"/>
        <v>2000</v>
      </c>
      <c r="G90" s="8">
        <v>241</v>
      </c>
    </row>
    <row r="91" spans="1:7" s="1" customFormat="1" ht="28.5" customHeight="1">
      <c r="A91" s="804"/>
      <c r="B91" s="807"/>
      <c r="C91" s="511" t="s">
        <v>3495</v>
      </c>
      <c r="D91" s="307">
        <v>50</v>
      </c>
      <c r="E91" s="94">
        <v>10</v>
      </c>
      <c r="F91" s="501">
        <f t="shared" si="1"/>
        <v>500</v>
      </c>
      <c r="G91" s="8">
        <v>243</v>
      </c>
    </row>
    <row r="92" spans="1:7" s="1" customFormat="1" ht="28.5" customHeight="1">
      <c r="A92" s="804"/>
      <c r="B92" s="807"/>
      <c r="C92" s="511" t="s">
        <v>3496</v>
      </c>
      <c r="D92" s="307">
        <v>6</v>
      </c>
      <c r="E92" s="3">
        <v>100</v>
      </c>
      <c r="F92" s="501">
        <f t="shared" si="1"/>
        <v>600</v>
      </c>
      <c r="G92" s="8">
        <v>243</v>
      </c>
    </row>
    <row r="93" spans="1:7" s="1" customFormat="1" ht="28.5" customHeight="1">
      <c r="A93" s="804"/>
      <c r="B93" s="807"/>
      <c r="C93" s="519" t="s">
        <v>3497</v>
      </c>
      <c r="D93" s="307">
        <v>25</v>
      </c>
      <c r="E93" s="194">
        <v>20</v>
      </c>
      <c r="F93" s="501">
        <f t="shared" si="1"/>
        <v>500</v>
      </c>
      <c r="G93" s="8">
        <v>243</v>
      </c>
    </row>
    <row r="94" spans="1:7" s="1" customFormat="1" ht="28.5" customHeight="1">
      <c r="A94" s="804"/>
      <c r="B94" s="807"/>
      <c r="C94" s="511" t="s">
        <v>3498</v>
      </c>
      <c r="D94" s="307">
        <v>2</v>
      </c>
      <c r="E94" s="3">
        <v>15</v>
      </c>
      <c r="F94" s="501">
        <f t="shared" si="1"/>
        <v>30</v>
      </c>
      <c r="G94" s="8">
        <v>243</v>
      </c>
    </row>
    <row r="95" spans="1:7" s="1" customFormat="1" ht="28.5" customHeight="1">
      <c r="A95" s="804"/>
      <c r="B95" s="807"/>
      <c r="C95" s="511" t="s">
        <v>3499</v>
      </c>
      <c r="D95" s="307">
        <v>6</v>
      </c>
      <c r="E95" s="94">
        <v>20</v>
      </c>
      <c r="F95" s="501">
        <f t="shared" si="1"/>
        <v>120</v>
      </c>
      <c r="G95" s="8">
        <v>243</v>
      </c>
    </row>
    <row r="96" spans="1:7" s="1" customFormat="1" ht="28.5" customHeight="1">
      <c r="A96" s="804"/>
      <c r="B96" s="807"/>
      <c r="C96" s="511" t="s">
        <v>3500</v>
      </c>
      <c r="D96" s="307">
        <v>3</v>
      </c>
      <c r="E96" s="94">
        <v>20</v>
      </c>
      <c r="F96" s="501">
        <f t="shared" si="1"/>
        <v>60</v>
      </c>
      <c r="G96" s="8">
        <v>243</v>
      </c>
    </row>
    <row r="97" spans="1:7" s="1" customFormat="1" ht="28.5" customHeight="1">
      <c r="A97" s="804"/>
      <c r="B97" s="807"/>
      <c r="C97" s="511" t="s">
        <v>3501</v>
      </c>
      <c r="D97" s="307">
        <v>6</v>
      </c>
      <c r="E97" s="3">
        <v>20</v>
      </c>
      <c r="F97" s="501">
        <f t="shared" si="1"/>
        <v>120</v>
      </c>
      <c r="G97" s="8">
        <v>243</v>
      </c>
    </row>
    <row r="98" spans="1:7" s="1" customFormat="1" ht="28.5" customHeight="1">
      <c r="A98" s="804"/>
      <c r="B98" s="807"/>
      <c r="C98" s="511" t="s">
        <v>3502</v>
      </c>
      <c r="D98" s="307">
        <v>4</v>
      </c>
      <c r="E98" s="3">
        <v>20</v>
      </c>
      <c r="F98" s="501">
        <f t="shared" si="1"/>
        <v>80</v>
      </c>
      <c r="G98" s="8">
        <v>243</v>
      </c>
    </row>
    <row r="99" spans="1:7" s="1" customFormat="1" ht="28.5" customHeight="1">
      <c r="A99" s="804"/>
      <c r="B99" s="807"/>
      <c r="C99" s="511" t="s">
        <v>3503</v>
      </c>
      <c r="D99" s="307">
        <v>45</v>
      </c>
      <c r="E99" s="3">
        <v>10</v>
      </c>
      <c r="F99" s="501">
        <f t="shared" si="1"/>
        <v>450</v>
      </c>
      <c r="G99" s="8">
        <v>243</v>
      </c>
    </row>
    <row r="100" spans="1:7" s="1" customFormat="1" ht="28.5" customHeight="1">
      <c r="A100" s="804"/>
      <c r="B100" s="807"/>
      <c r="C100" s="511" t="s">
        <v>3504</v>
      </c>
      <c r="D100" s="307">
        <v>45</v>
      </c>
      <c r="E100" s="3">
        <v>10</v>
      </c>
      <c r="F100" s="501">
        <f t="shared" si="1"/>
        <v>450</v>
      </c>
      <c r="G100" s="8">
        <v>243</v>
      </c>
    </row>
    <row r="101" spans="1:7" s="1" customFormat="1" ht="28.5" customHeight="1">
      <c r="A101" s="804"/>
      <c r="B101" s="807"/>
      <c r="C101" s="511" t="s">
        <v>3505</v>
      </c>
      <c r="D101" s="307">
        <v>45</v>
      </c>
      <c r="E101" s="3">
        <v>10</v>
      </c>
      <c r="F101" s="501">
        <f t="shared" si="1"/>
        <v>450</v>
      </c>
      <c r="G101" s="8">
        <v>243</v>
      </c>
    </row>
    <row r="102" spans="1:7" s="1" customFormat="1" ht="28.5" customHeight="1">
      <c r="A102" s="804"/>
      <c r="B102" s="807"/>
      <c r="C102" s="511" t="s">
        <v>3506</v>
      </c>
      <c r="D102" s="307">
        <v>45</v>
      </c>
      <c r="E102" s="3">
        <v>10</v>
      </c>
      <c r="F102" s="501">
        <f t="shared" si="1"/>
        <v>450</v>
      </c>
      <c r="G102" s="8">
        <v>243</v>
      </c>
    </row>
    <row r="103" spans="1:7" s="1" customFormat="1" ht="28.5" customHeight="1">
      <c r="A103" s="804"/>
      <c r="B103" s="807"/>
      <c r="C103" s="511" t="s">
        <v>3507</v>
      </c>
      <c r="D103" s="307">
        <v>45</v>
      </c>
      <c r="E103" s="3">
        <v>10</v>
      </c>
      <c r="F103" s="501">
        <f t="shared" si="1"/>
        <v>450</v>
      </c>
      <c r="G103" s="8">
        <v>243</v>
      </c>
    </row>
    <row r="104" spans="1:7" s="1" customFormat="1" ht="28.5" customHeight="1">
      <c r="A104" s="804"/>
      <c r="B104" s="807"/>
      <c r="C104" s="511" t="s">
        <v>3508</v>
      </c>
      <c r="D104" s="307">
        <v>45</v>
      </c>
      <c r="E104" s="94">
        <v>10</v>
      </c>
      <c r="F104" s="501">
        <f t="shared" si="1"/>
        <v>450</v>
      </c>
      <c r="G104" s="8">
        <v>243</v>
      </c>
    </row>
    <row r="105" spans="1:7" s="1" customFormat="1" ht="28.5" customHeight="1">
      <c r="A105" s="804"/>
      <c r="B105" s="807"/>
      <c r="C105" s="511" t="s">
        <v>3509</v>
      </c>
      <c r="D105" s="307">
        <v>30</v>
      </c>
      <c r="E105" s="94">
        <v>20</v>
      </c>
      <c r="F105" s="501">
        <f t="shared" si="1"/>
        <v>600</v>
      </c>
      <c r="G105" s="8">
        <v>243</v>
      </c>
    </row>
    <row r="106" spans="1:7" s="1" customFormat="1" ht="28.5" customHeight="1">
      <c r="A106" s="804"/>
      <c r="B106" s="807"/>
      <c r="C106" s="511" t="s">
        <v>1335</v>
      </c>
      <c r="D106" s="309">
        <v>2</v>
      </c>
      <c r="E106" s="194">
        <v>100</v>
      </c>
      <c r="F106" s="501">
        <f t="shared" si="1"/>
        <v>200</v>
      </c>
      <c r="G106" s="602">
        <v>243</v>
      </c>
    </row>
    <row r="107" spans="1:7" s="1" customFormat="1" ht="28.5" customHeight="1">
      <c r="A107" s="804"/>
      <c r="B107" s="807"/>
      <c r="C107" s="511" t="s">
        <v>3510</v>
      </c>
      <c r="D107" s="309">
        <v>2</v>
      </c>
      <c r="E107" s="194">
        <v>100</v>
      </c>
      <c r="F107" s="501">
        <f t="shared" si="1"/>
        <v>200</v>
      </c>
      <c r="G107" s="602">
        <v>243</v>
      </c>
    </row>
    <row r="108" spans="1:7" s="1" customFormat="1" ht="28.5" customHeight="1">
      <c r="A108" s="804"/>
      <c r="B108" s="807"/>
      <c r="C108" s="511" t="s">
        <v>1337</v>
      </c>
      <c r="D108" s="309">
        <v>2</v>
      </c>
      <c r="E108" s="159">
        <v>100</v>
      </c>
      <c r="F108" s="501">
        <f t="shared" si="1"/>
        <v>200</v>
      </c>
      <c r="G108" s="602">
        <v>243</v>
      </c>
    </row>
    <row r="109" spans="1:7" s="1" customFormat="1" ht="28.5" customHeight="1">
      <c r="A109" s="804"/>
      <c r="B109" s="807"/>
      <c r="C109" s="519" t="s">
        <v>3511</v>
      </c>
      <c r="D109" s="309">
        <v>2</v>
      </c>
      <c r="E109" s="159">
        <v>200</v>
      </c>
      <c r="F109" s="501">
        <f t="shared" si="1"/>
        <v>400</v>
      </c>
      <c r="G109" s="602">
        <v>243</v>
      </c>
    </row>
    <row r="110" spans="1:7" s="1" customFormat="1" ht="28.5" customHeight="1">
      <c r="A110" s="804"/>
      <c r="B110" s="807"/>
      <c r="C110" s="519" t="s">
        <v>3512</v>
      </c>
      <c r="D110" s="309">
        <v>2</v>
      </c>
      <c r="E110" s="159">
        <v>200</v>
      </c>
      <c r="F110" s="501">
        <f t="shared" si="1"/>
        <v>400</v>
      </c>
      <c r="G110" s="602">
        <v>243</v>
      </c>
    </row>
    <row r="111" spans="1:7" s="1" customFormat="1" ht="28.5" customHeight="1">
      <c r="A111" s="804"/>
      <c r="B111" s="807"/>
      <c r="C111" s="511" t="s">
        <v>3513</v>
      </c>
      <c r="D111" s="307">
        <v>2</v>
      </c>
      <c r="E111" s="94">
        <v>100</v>
      </c>
      <c r="F111" s="501">
        <f t="shared" si="1"/>
        <v>200</v>
      </c>
      <c r="G111" s="8">
        <v>243</v>
      </c>
    </row>
    <row r="112" spans="1:7" s="1" customFormat="1" ht="28.5" customHeight="1">
      <c r="A112" s="804"/>
      <c r="B112" s="807"/>
      <c r="C112" s="511" t="s">
        <v>3514</v>
      </c>
      <c r="D112" s="309">
        <v>20</v>
      </c>
      <c r="E112" s="194">
        <v>15</v>
      </c>
      <c r="F112" s="501">
        <f t="shared" si="1"/>
        <v>300</v>
      </c>
      <c r="G112" s="602">
        <v>243</v>
      </c>
    </row>
    <row r="113" spans="1:7" s="1" customFormat="1" ht="28.5" customHeight="1">
      <c r="A113" s="804"/>
      <c r="B113" s="807"/>
      <c r="C113" s="519" t="s">
        <v>3515</v>
      </c>
      <c r="D113" s="307">
        <v>30</v>
      </c>
      <c r="E113" s="159">
        <v>25</v>
      </c>
      <c r="F113" s="501">
        <f t="shared" si="1"/>
        <v>750</v>
      </c>
      <c r="G113" s="8">
        <v>243</v>
      </c>
    </row>
    <row r="114" spans="1:7" s="1" customFormat="1" ht="28.5" customHeight="1">
      <c r="A114" s="804"/>
      <c r="B114" s="807"/>
      <c r="C114" s="519" t="s">
        <v>3516</v>
      </c>
      <c r="D114" s="307">
        <v>20</v>
      </c>
      <c r="E114" s="159">
        <v>20</v>
      </c>
      <c r="F114" s="501">
        <f t="shared" si="1"/>
        <v>400</v>
      </c>
      <c r="G114" s="8">
        <v>243</v>
      </c>
    </row>
    <row r="115" spans="1:7" s="1" customFormat="1" ht="28.5" customHeight="1">
      <c r="A115" s="804"/>
      <c r="B115" s="807"/>
      <c r="C115" s="519" t="s">
        <v>3517</v>
      </c>
      <c r="D115" s="307">
        <v>30</v>
      </c>
      <c r="E115" s="194">
        <v>20</v>
      </c>
      <c r="F115" s="501">
        <f t="shared" si="1"/>
        <v>600</v>
      </c>
      <c r="G115" s="8">
        <v>243</v>
      </c>
    </row>
    <row r="116" spans="1:7" s="1" customFormat="1" ht="28.5" customHeight="1">
      <c r="A116" s="804"/>
      <c r="B116" s="807"/>
      <c r="C116" s="519" t="s">
        <v>989</v>
      </c>
      <c r="D116" s="307">
        <v>40</v>
      </c>
      <c r="E116" s="194">
        <v>10</v>
      </c>
      <c r="F116" s="501">
        <f t="shared" si="1"/>
        <v>400</v>
      </c>
      <c r="G116" s="8">
        <v>243</v>
      </c>
    </row>
    <row r="117" spans="1:7" s="1" customFormat="1" ht="28.5" customHeight="1">
      <c r="A117" s="804"/>
      <c r="B117" s="807"/>
      <c r="C117" s="519" t="s">
        <v>3518</v>
      </c>
      <c r="D117" s="307">
        <v>250</v>
      </c>
      <c r="E117" s="194">
        <v>20</v>
      </c>
      <c r="F117" s="501">
        <f t="shared" si="1"/>
        <v>5000</v>
      </c>
      <c r="G117" s="8">
        <v>243</v>
      </c>
    </row>
    <row r="118" spans="1:7" s="1" customFormat="1" ht="28.5" customHeight="1">
      <c r="A118" s="804"/>
      <c r="B118" s="807"/>
      <c r="C118" s="519" t="s">
        <v>3519</v>
      </c>
      <c r="D118" s="307">
        <v>250</v>
      </c>
      <c r="E118" s="194">
        <v>10</v>
      </c>
      <c r="F118" s="501">
        <f t="shared" si="1"/>
        <v>2500</v>
      </c>
      <c r="G118" s="8">
        <v>243</v>
      </c>
    </row>
    <row r="119" spans="1:7" s="1" customFormat="1" ht="28.5" customHeight="1">
      <c r="A119" s="804"/>
      <c r="B119" s="807"/>
      <c r="C119" s="511" t="s">
        <v>3520</v>
      </c>
      <c r="D119" s="307">
        <v>20</v>
      </c>
      <c r="E119" s="3">
        <v>20</v>
      </c>
      <c r="F119" s="501">
        <f t="shared" si="1"/>
        <v>400</v>
      </c>
      <c r="G119" s="602">
        <v>243</v>
      </c>
    </row>
    <row r="120" spans="1:7" s="1" customFormat="1" ht="28.5" customHeight="1">
      <c r="A120" s="804"/>
      <c r="B120" s="807"/>
      <c r="C120" s="511" t="s">
        <v>3521</v>
      </c>
      <c r="D120" s="307">
        <v>15</v>
      </c>
      <c r="E120" s="3">
        <v>50</v>
      </c>
      <c r="F120" s="501">
        <f t="shared" si="1"/>
        <v>750</v>
      </c>
      <c r="G120" s="602">
        <v>243</v>
      </c>
    </row>
    <row r="121" spans="1:7" s="1" customFormat="1" ht="28.5" customHeight="1">
      <c r="A121" s="804"/>
      <c r="B121" s="807"/>
      <c r="C121" s="511" t="s">
        <v>3522</v>
      </c>
      <c r="D121" s="307">
        <v>20</v>
      </c>
      <c r="E121" s="3">
        <v>50</v>
      </c>
      <c r="F121" s="501">
        <f t="shared" si="1"/>
        <v>1000</v>
      </c>
      <c r="G121" s="602">
        <v>243</v>
      </c>
    </row>
    <row r="122" spans="1:7" s="1" customFormat="1" ht="28.5" customHeight="1">
      <c r="A122" s="804"/>
      <c r="B122" s="807"/>
      <c r="C122" s="511" t="s">
        <v>551</v>
      </c>
      <c r="D122" s="307">
        <v>20</v>
      </c>
      <c r="E122" s="3">
        <v>20</v>
      </c>
      <c r="F122" s="501">
        <f t="shared" si="1"/>
        <v>400</v>
      </c>
      <c r="G122" s="8">
        <v>243</v>
      </c>
    </row>
    <row r="123" spans="1:7" s="1" customFormat="1" ht="28.5" customHeight="1">
      <c r="A123" s="804"/>
      <c r="B123" s="807"/>
      <c r="C123" s="511" t="s">
        <v>3523</v>
      </c>
      <c r="D123" s="307">
        <v>20</v>
      </c>
      <c r="E123" s="3">
        <v>15</v>
      </c>
      <c r="F123" s="501">
        <f t="shared" si="1"/>
        <v>300</v>
      </c>
      <c r="G123" s="8">
        <v>243</v>
      </c>
    </row>
    <row r="124" spans="1:7" s="1" customFormat="1" ht="28.5" customHeight="1">
      <c r="A124" s="804"/>
      <c r="B124" s="807"/>
      <c r="C124" s="519" t="s">
        <v>3524</v>
      </c>
      <c r="D124" s="307">
        <v>20</v>
      </c>
      <c r="E124" s="194">
        <v>10</v>
      </c>
      <c r="F124" s="501">
        <f t="shared" si="1"/>
        <v>200</v>
      </c>
      <c r="G124" s="8">
        <v>243</v>
      </c>
    </row>
    <row r="125" spans="1:7" s="1" customFormat="1" ht="28.5" customHeight="1">
      <c r="A125" s="804"/>
      <c r="B125" s="807"/>
      <c r="C125" s="511" t="s">
        <v>3525</v>
      </c>
      <c r="D125" s="307">
        <v>30</v>
      </c>
      <c r="E125" s="3">
        <v>10</v>
      </c>
      <c r="F125" s="501">
        <f t="shared" si="1"/>
        <v>300</v>
      </c>
      <c r="G125" s="8">
        <v>243</v>
      </c>
    </row>
    <row r="126" spans="1:7" s="1" customFormat="1" ht="28.5" customHeight="1">
      <c r="A126" s="804"/>
      <c r="B126" s="807"/>
      <c r="C126" s="519" t="s">
        <v>3526</v>
      </c>
      <c r="D126" s="307">
        <v>5</v>
      </c>
      <c r="E126" s="194">
        <v>100</v>
      </c>
      <c r="F126" s="501">
        <f t="shared" si="1"/>
        <v>500</v>
      </c>
      <c r="G126" s="8">
        <v>243</v>
      </c>
    </row>
    <row r="127" spans="1:7" s="1" customFormat="1" ht="28.5" customHeight="1">
      <c r="A127" s="804"/>
      <c r="B127" s="807"/>
      <c r="C127" s="511" t="s">
        <v>3527</v>
      </c>
      <c r="D127" s="309">
        <v>65</v>
      </c>
      <c r="E127" s="194">
        <v>10</v>
      </c>
      <c r="F127" s="501">
        <f t="shared" si="1"/>
        <v>650</v>
      </c>
      <c r="G127" s="602">
        <v>243</v>
      </c>
    </row>
    <row r="128" spans="1:7" s="1" customFormat="1" ht="28.5" customHeight="1">
      <c r="A128" s="804"/>
      <c r="B128" s="807"/>
      <c r="C128" s="511" t="s">
        <v>3528</v>
      </c>
      <c r="D128" s="307">
        <v>8</v>
      </c>
      <c r="E128" s="3">
        <v>50</v>
      </c>
      <c r="F128" s="501">
        <f t="shared" si="1"/>
        <v>400</v>
      </c>
      <c r="G128" s="8">
        <v>243</v>
      </c>
    </row>
    <row r="129" spans="1:7" s="1" customFormat="1" ht="28.5" customHeight="1">
      <c r="A129" s="804"/>
      <c r="B129" s="807"/>
      <c r="C129" s="519" t="s">
        <v>1332</v>
      </c>
      <c r="D129" s="309">
        <v>4</v>
      </c>
      <c r="E129" s="194">
        <v>100</v>
      </c>
      <c r="F129" s="501">
        <f t="shared" si="1"/>
        <v>400</v>
      </c>
      <c r="G129" s="602">
        <v>243</v>
      </c>
    </row>
    <row r="130" spans="1:7" s="1" customFormat="1" ht="28.5" customHeight="1">
      <c r="A130" s="804"/>
      <c r="B130" s="807"/>
      <c r="C130" s="519" t="s">
        <v>3529</v>
      </c>
      <c r="D130" s="309">
        <v>4</v>
      </c>
      <c r="E130" s="194">
        <v>100</v>
      </c>
      <c r="F130" s="501">
        <f t="shared" si="1"/>
        <v>400</v>
      </c>
      <c r="G130" s="602">
        <v>243</v>
      </c>
    </row>
    <row r="131" spans="1:7" s="1" customFormat="1" ht="28.5" customHeight="1">
      <c r="A131" s="804"/>
      <c r="B131" s="807"/>
      <c r="C131" s="511" t="s">
        <v>3530</v>
      </c>
      <c r="D131" s="309">
        <v>4</v>
      </c>
      <c r="E131" s="194">
        <v>100</v>
      </c>
      <c r="F131" s="501">
        <f t="shared" si="1"/>
        <v>400</v>
      </c>
      <c r="G131" s="602">
        <v>243</v>
      </c>
    </row>
    <row r="132" spans="1:7" s="1" customFormat="1" ht="28.5" customHeight="1">
      <c r="A132" s="804"/>
      <c r="B132" s="807"/>
      <c r="C132" s="511" t="s">
        <v>3531</v>
      </c>
      <c r="D132" s="309">
        <v>4</v>
      </c>
      <c r="E132" s="194">
        <v>100</v>
      </c>
      <c r="F132" s="501">
        <f t="shared" si="1"/>
        <v>400</v>
      </c>
      <c r="G132" s="602">
        <v>243</v>
      </c>
    </row>
    <row r="133" spans="1:7" s="1" customFormat="1" ht="28.5" customHeight="1">
      <c r="A133" s="804"/>
      <c r="B133" s="807"/>
      <c r="C133" s="511" t="s">
        <v>3532</v>
      </c>
      <c r="D133" s="309">
        <v>4</v>
      </c>
      <c r="E133" s="194">
        <v>100</v>
      </c>
      <c r="F133" s="501">
        <f t="shared" si="1"/>
        <v>400</v>
      </c>
      <c r="G133" s="602">
        <v>243</v>
      </c>
    </row>
    <row r="134" spans="1:7" s="1" customFormat="1" ht="28.5" customHeight="1">
      <c r="A134" s="804"/>
      <c r="B134" s="807"/>
      <c r="C134" s="519" t="s">
        <v>3533</v>
      </c>
      <c r="D134" s="309">
        <v>4</v>
      </c>
      <c r="E134" s="194">
        <v>50</v>
      </c>
      <c r="F134" s="501">
        <f t="shared" si="1"/>
        <v>200</v>
      </c>
      <c r="G134" s="602">
        <v>243</v>
      </c>
    </row>
    <row r="135" spans="1:7" s="1" customFormat="1" ht="28.5" customHeight="1">
      <c r="A135" s="804"/>
      <c r="B135" s="807"/>
      <c r="C135" s="511" t="s">
        <v>3534</v>
      </c>
      <c r="D135" s="309">
        <v>4</v>
      </c>
      <c r="E135" s="194">
        <v>100</v>
      </c>
      <c r="F135" s="501">
        <f t="shared" si="1"/>
        <v>400</v>
      </c>
      <c r="G135" s="602">
        <v>243</v>
      </c>
    </row>
    <row r="136" spans="1:7" s="1" customFormat="1" ht="28.5" customHeight="1">
      <c r="A136" s="804"/>
      <c r="B136" s="807"/>
      <c r="C136" s="511" t="s">
        <v>3535</v>
      </c>
      <c r="D136" s="309">
        <v>35</v>
      </c>
      <c r="E136" s="194">
        <v>10</v>
      </c>
      <c r="F136" s="501">
        <f t="shared" ref="F136:F199" si="2">+E136*D136</f>
        <v>350</v>
      </c>
      <c r="G136" s="602">
        <v>243</v>
      </c>
    </row>
    <row r="137" spans="1:7" s="1" customFormat="1" ht="28.5" customHeight="1">
      <c r="A137" s="804"/>
      <c r="B137" s="807"/>
      <c r="C137" s="511" t="s">
        <v>3536</v>
      </c>
      <c r="D137" s="307">
        <v>125</v>
      </c>
      <c r="E137" s="3">
        <v>1</v>
      </c>
      <c r="F137" s="501">
        <f t="shared" si="2"/>
        <v>125</v>
      </c>
      <c r="G137" s="8">
        <v>243</v>
      </c>
    </row>
    <row r="138" spans="1:7" s="1" customFormat="1" ht="28.5" customHeight="1">
      <c r="A138" s="804"/>
      <c r="B138" s="807"/>
      <c r="C138" s="519" t="s">
        <v>3537</v>
      </c>
      <c r="D138" s="307">
        <v>20</v>
      </c>
      <c r="E138" s="194">
        <v>10</v>
      </c>
      <c r="F138" s="501">
        <f t="shared" si="2"/>
        <v>200</v>
      </c>
      <c r="G138" s="8">
        <v>244</v>
      </c>
    </row>
    <row r="139" spans="1:7" s="1" customFormat="1" ht="28.5" customHeight="1">
      <c r="A139" s="804"/>
      <c r="B139" s="807"/>
      <c r="C139" s="519" t="s">
        <v>3538</v>
      </c>
      <c r="D139" s="307">
        <v>375</v>
      </c>
      <c r="E139" s="194">
        <v>100</v>
      </c>
      <c r="F139" s="501">
        <f t="shared" si="2"/>
        <v>37500</v>
      </c>
      <c r="G139" s="8">
        <v>244</v>
      </c>
    </row>
    <row r="140" spans="1:7" s="1" customFormat="1" ht="28.5" customHeight="1">
      <c r="A140" s="804"/>
      <c r="B140" s="807"/>
      <c r="C140" s="519" t="s">
        <v>3539</v>
      </c>
      <c r="D140" s="309">
        <v>20</v>
      </c>
      <c r="E140" s="194">
        <v>50</v>
      </c>
      <c r="F140" s="501">
        <f t="shared" si="2"/>
        <v>1000</v>
      </c>
      <c r="G140" s="602">
        <v>244</v>
      </c>
    </row>
    <row r="141" spans="1:7" s="1" customFormat="1" ht="28.5" customHeight="1">
      <c r="A141" s="804"/>
      <c r="B141" s="807"/>
      <c r="C141" s="511" t="s">
        <v>3540</v>
      </c>
      <c r="D141" s="307">
        <v>20</v>
      </c>
      <c r="E141" s="3">
        <v>50</v>
      </c>
      <c r="F141" s="501">
        <f t="shared" si="2"/>
        <v>1000</v>
      </c>
      <c r="G141" s="8">
        <v>244</v>
      </c>
    </row>
    <row r="142" spans="1:7" s="1" customFormat="1" ht="28.5" customHeight="1">
      <c r="A142" s="804"/>
      <c r="B142" s="807"/>
      <c r="C142" s="519" t="s">
        <v>3541</v>
      </c>
      <c r="D142" s="307">
        <v>30</v>
      </c>
      <c r="E142" s="194">
        <v>20</v>
      </c>
      <c r="F142" s="501">
        <f t="shared" si="2"/>
        <v>600</v>
      </c>
      <c r="G142" s="8">
        <v>244</v>
      </c>
    </row>
    <row r="143" spans="1:7" s="1" customFormat="1" ht="28.5" customHeight="1">
      <c r="A143" s="804"/>
      <c r="B143" s="807"/>
      <c r="C143" s="519" t="s">
        <v>3542</v>
      </c>
      <c r="D143" s="309">
        <v>25</v>
      </c>
      <c r="E143" s="194">
        <v>200</v>
      </c>
      <c r="F143" s="501">
        <f t="shared" si="2"/>
        <v>5000</v>
      </c>
      <c r="G143" s="602">
        <v>244</v>
      </c>
    </row>
    <row r="144" spans="1:7" s="1" customFormat="1" ht="28.5" customHeight="1">
      <c r="A144" s="804"/>
      <c r="B144" s="807"/>
      <c r="C144" s="519" t="s">
        <v>3543</v>
      </c>
      <c r="D144" s="309">
        <v>25</v>
      </c>
      <c r="E144" s="194">
        <v>200</v>
      </c>
      <c r="F144" s="501">
        <f t="shared" si="2"/>
        <v>5000</v>
      </c>
      <c r="G144" s="602">
        <v>244</v>
      </c>
    </row>
    <row r="145" spans="1:7" s="1" customFormat="1" ht="28.5" customHeight="1">
      <c r="A145" s="804"/>
      <c r="B145" s="807"/>
      <c r="C145" s="511" t="s">
        <v>3544</v>
      </c>
      <c r="D145" s="309">
        <v>25</v>
      </c>
      <c r="E145" s="194">
        <v>50</v>
      </c>
      <c r="F145" s="501">
        <f t="shared" si="2"/>
        <v>1250</v>
      </c>
      <c r="G145" s="602">
        <v>244</v>
      </c>
    </row>
    <row r="146" spans="1:7" s="1" customFormat="1" ht="28.5" customHeight="1">
      <c r="A146" s="804"/>
      <c r="B146" s="807"/>
      <c r="C146" s="519" t="s">
        <v>333</v>
      </c>
      <c r="D146" s="309">
        <v>10</v>
      </c>
      <c r="E146" s="194">
        <v>100</v>
      </c>
      <c r="F146" s="501">
        <f t="shared" si="2"/>
        <v>1000</v>
      </c>
      <c r="G146" s="602">
        <v>244</v>
      </c>
    </row>
    <row r="147" spans="1:7" s="1" customFormat="1" ht="28.5" customHeight="1">
      <c r="A147" s="804"/>
      <c r="B147" s="807"/>
      <c r="C147" s="519" t="s">
        <v>3545</v>
      </c>
      <c r="D147" s="309">
        <v>15</v>
      </c>
      <c r="E147" s="194">
        <v>150</v>
      </c>
      <c r="F147" s="501">
        <f t="shared" si="2"/>
        <v>2250</v>
      </c>
      <c r="G147" s="602">
        <v>244</v>
      </c>
    </row>
    <row r="148" spans="1:7" s="1" customFormat="1" ht="28.5" customHeight="1">
      <c r="A148" s="804"/>
      <c r="B148" s="807"/>
      <c r="C148" s="519" t="s">
        <v>377</v>
      </c>
      <c r="D148" s="309">
        <v>8</v>
      </c>
      <c r="E148" s="194">
        <v>100</v>
      </c>
      <c r="F148" s="501">
        <f t="shared" si="2"/>
        <v>800</v>
      </c>
      <c r="G148" s="602">
        <v>244</v>
      </c>
    </row>
    <row r="149" spans="1:7" s="1" customFormat="1" ht="28.5" customHeight="1">
      <c r="A149" s="804"/>
      <c r="B149" s="807"/>
      <c r="C149" s="519" t="s">
        <v>378</v>
      </c>
      <c r="D149" s="309">
        <v>9</v>
      </c>
      <c r="E149" s="194">
        <v>150</v>
      </c>
      <c r="F149" s="501">
        <f t="shared" si="2"/>
        <v>1350</v>
      </c>
      <c r="G149" s="602">
        <v>244</v>
      </c>
    </row>
    <row r="150" spans="1:7" s="1" customFormat="1" ht="28.5" customHeight="1">
      <c r="A150" s="804"/>
      <c r="B150" s="807"/>
      <c r="C150" s="519" t="s">
        <v>378</v>
      </c>
      <c r="D150" s="309">
        <v>2</v>
      </c>
      <c r="E150" s="194">
        <v>100</v>
      </c>
      <c r="F150" s="501">
        <f t="shared" si="2"/>
        <v>200</v>
      </c>
      <c r="G150" s="602">
        <v>244</v>
      </c>
    </row>
    <row r="151" spans="1:7" s="1" customFormat="1" ht="28.5" customHeight="1">
      <c r="A151" s="804"/>
      <c r="B151" s="807"/>
      <c r="C151" s="511" t="s">
        <v>3546</v>
      </c>
      <c r="D151" s="307">
        <v>795</v>
      </c>
      <c r="E151" s="3">
        <v>4</v>
      </c>
      <c r="F151" s="501">
        <f t="shared" si="2"/>
        <v>3180</v>
      </c>
      <c r="G151" s="8">
        <v>245</v>
      </c>
    </row>
    <row r="152" spans="1:7" s="1" customFormat="1" ht="28.5" customHeight="1">
      <c r="A152" s="804"/>
      <c r="B152" s="807"/>
      <c r="C152" s="511" t="s">
        <v>3547</v>
      </c>
      <c r="D152" s="307">
        <v>550</v>
      </c>
      <c r="E152" s="3">
        <v>2</v>
      </c>
      <c r="F152" s="501">
        <f t="shared" si="2"/>
        <v>1100</v>
      </c>
      <c r="G152" s="8">
        <v>245</v>
      </c>
    </row>
    <row r="153" spans="1:7" s="1" customFormat="1" ht="28.5" customHeight="1">
      <c r="A153" s="804"/>
      <c r="B153" s="807"/>
      <c r="C153" s="511" t="s">
        <v>3548</v>
      </c>
      <c r="D153" s="307">
        <v>450</v>
      </c>
      <c r="E153" s="3">
        <v>2</v>
      </c>
      <c r="F153" s="501">
        <f t="shared" si="2"/>
        <v>900</v>
      </c>
      <c r="G153" s="8">
        <v>245</v>
      </c>
    </row>
    <row r="154" spans="1:7" s="1" customFormat="1" ht="28.5" customHeight="1">
      <c r="A154" s="804"/>
      <c r="B154" s="807"/>
      <c r="C154" s="511" t="s">
        <v>3549</v>
      </c>
      <c r="D154" s="307">
        <v>650</v>
      </c>
      <c r="E154" s="3">
        <v>3</v>
      </c>
      <c r="F154" s="501">
        <f t="shared" si="2"/>
        <v>1950</v>
      </c>
      <c r="G154" s="8">
        <v>245</v>
      </c>
    </row>
    <row r="155" spans="1:7" s="1" customFormat="1" ht="28.5" customHeight="1">
      <c r="A155" s="804"/>
      <c r="B155" s="807"/>
      <c r="C155" s="519" t="s">
        <v>3550</v>
      </c>
      <c r="D155" s="309">
        <v>2</v>
      </c>
      <c r="E155" s="194">
        <v>100</v>
      </c>
      <c r="F155" s="501">
        <f t="shared" si="2"/>
        <v>200</v>
      </c>
      <c r="G155" s="602">
        <v>247</v>
      </c>
    </row>
    <row r="156" spans="1:7" s="1" customFormat="1" ht="28.5" customHeight="1">
      <c r="A156" s="804"/>
      <c r="B156" s="807"/>
      <c r="C156" s="519" t="s">
        <v>3551</v>
      </c>
      <c r="D156" s="309">
        <v>10</v>
      </c>
      <c r="E156" s="194">
        <v>100</v>
      </c>
      <c r="F156" s="501">
        <f t="shared" si="2"/>
        <v>1000</v>
      </c>
      <c r="G156" s="602">
        <v>247</v>
      </c>
    </row>
    <row r="157" spans="1:7" s="1" customFormat="1" ht="28.5" customHeight="1">
      <c r="A157" s="804"/>
      <c r="B157" s="807"/>
      <c r="C157" s="519" t="s">
        <v>3552</v>
      </c>
      <c r="D157" s="309">
        <v>20</v>
      </c>
      <c r="E157" s="194">
        <v>100</v>
      </c>
      <c r="F157" s="501">
        <f t="shared" si="2"/>
        <v>2000</v>
      </c>
      <c r="G157" s="602">
        <v>247</v>
      </c>
    </row>
    <row r="158" spans="1:7" s="1" customFormat="1" ht="28.5" customHeight="1">
      <c r="A158" s="804"/>
      <c r="B158" s="807"/>
      <c r="C158" s="519" t="s">
        <v>3553</v>
      </c>
      <c r="D158" s="307">
        <v>300</v>
      </c>
      <c r="E158" s="194">
        <v>15</v>
      </c>
      <c r="F158" s="501">
        <f t="shared" si="2"/>
        <v>4500</v>
      </c>
      <c r="G158" s="8">
        <v>251</v>
      </c>
    </row>
    <row r="159" spans="1:7" s="1" customFormat="1" ht="28.5" customHeight="1">
      <c r="A159" s="804"/>
      <c r="B159" s="807"/>
      <c r="C159" s="519" t="s">
        <v>3554</v>
      </c>
      <c r="D159" s="307">
        <v>100</v>
      </c>
      <c r="E159" s="194">
        <v>5</v>
      </c>
      <c r="F159" s="501">
        <f t="shared" si="2"/>
        <v>500</v>
      </c>
      <c r="G159" s="8">
        <v>252</v>
      </c>
    </row>
    <row r="160" spans="1:7" s="1" customFormat="1" ht="28.5" customHeight="1">
      <c r="A160" s="804"/>
      <c r="B160" s="807"/>
      <c r="C160" s="519" t="s">
        <v>3555</v>
      </c>
      <c r="D160" s="307">
        <v>400</v>
      </c>
      <c r="E160" s="194">
        <v>12</v>
      </c>
      <c r="F160" s="501">
        <f t="shared" si="2"/>
        <v>4800</v>
      </c>
      <c r="G160" s="8">
        <v>253</v>
      </c>
    </row>
    <row r="161" spans="1:7" s="1" customFormat="1" ht="28.5" customHeight="1">
      <c r="A161" s="804"/>
      <c r="B161" s="807"/>
      <c r="C161" s="519" t="s">
        <v>3556</v>
      </c>
      <c r="D161" s="307">
        <v>850</v>
      </c>
      <c r="E161" s="194">
        <v>8</v>
      </c>
      <c r="F161" s="501">
        <f t="shared" si="2"/>
        <v>6800</v>
      </c>
      <c r="G161" s="8">
        <v>253</v>
      </c>
    </row>
    <row r="162" spans="1:7" s="1" customFormat="1" ht="28.5" customHeight="1">
      <c r="A162" s="804"/>
      <c r="B162" s="807"/>
      <c r="C162" s="519" t="s">
        <v>3557</v>
      </c>
      <c r="D162" s="307">
        <v>75</v>
      </c>
      <c r="E162" s="194">
        <v>10</v>
      </c>
      <c r="F162" s="501">
        <f t="shared" si="2"/>
        <v>750</v>
      </c>
      <c r="G162" s="8">
        <v>254</v>
      </c>
    </row>
    <row r="163" spans="1:7" s="1" customFormat="1" ht="28.5" customHeight="1">
      <c r="A163" s="804"/>
      <c r="B163" s="807"/>
      <c r="C163" s="519" t="s">
        <v>3558</v>
      </c>
      <c r="D163" s="307">
        <v>15</v>
      </c>
      <c r="E163" s="194">
        <v>1</v>
      </c>
      <c r="F163" s="501">
        <f t="shared" si="2"/>
        <v>15</v>
      </c>
      <c r="G163" s="8">
        <v>261</v>
      </c>
    </row>
    <row r="164" spans="1:7" s="1" customFormat="1" ht="28.5" customHeight="1">
      <c r="A164" s="804"/>
      <c r="B164" s="807"/>
      <c r="C164" s="519" t="s">
        <v>3559</v>
      </c>
      <c r="D164" s="307">
        <v>350</v>
      </c>
      <c r="E164" s="3">
        <v>2</v>
      </c>
      <c r="F164" s="501">
        <f t="shared" si="2"/>
        <v>700</v>
      </c>
      <c r="G164" s="8">
        <v>261</v>
      </c>
    </row>
    <row r="165" spans="1:7" s="1" customFormat="1" ht="28.5" customHeight="1">
      <c r="A165" s="804"/>
      <c r="B165" s="807"/>
      <c r="C165" s="519" t="s">
        <v>3560</v>
      </c>
      <c r="D165" s="307">
        <v>40</v>
      </c>
      <c r="E165" s="194">
        <v>20</v>
      </c>
      <c r="F165" s="501">
        <f t="shared" si="2"/>
        <v>800</v>
      </c>
      <c r="G165" s="8">
        <v>261</v>
      </c>
    </row>
    <row r="166" spans="1:7" s="1" customFormat="1" ht="28.5" customHeight="1">
      <c r="A166" s="804"/>
      <c r="B166" s="807"/>
      <c r="C166" s="519" t="s">
        <v>3561</v>
      </c>
      <c r="D166" s="307">
        <v>55</v>
      </c>
      <c r="E166" s="194">
        <v>3</v>
      </c>
      <c r="F166" s="501">
        <f t="shared" si="2"/>
        <v>165</v>
      </c>
      <c r="G166" s="8">
        <v>261</v>
      </c>
    </row>
    <row r="167" spans="1:7" s="1" customFormat="1" ht="28.5" customHeight="1">
      <c r="A167" s="804"/>
      <c r="B167" s="807"/>
      <c r="C167" s="519" t="s">
        <v>3562</v>
      </c>
      <c r="D167" s="307">
        <v>175</v>
      </c>
      <c r="E167" s="3">
        <v>5</v>
      </c>
      <c r="F167" s="501">
        <f t="shared" si="2"/>
        <v>875</v>
      </c>
      <c r="G167" s="8">
        <v>261</v>
      </c>
    </row>
    <row r="168" spans="1:7" s="1" customFormat="1" ht="28.5" customHeight="1">
      <c r="A168" s="804"/>
      <c r="B168" s="807"/>
      <c r="C168" s="519" t="s">
        <v>3563</v>
      </c>
      <c r="D168" s="307">
        <v>225</v>
      </c>
      <c r="E168" s="3">
        <v>5</v>
      </c>
      <c r="F168" s="501">
        <f t="shared" si="2"/>
        <v>1125</v>
      </c>
      <c r="G168" s="8">
        <v>261</v>
      </c>
    </row>
    <row r="169" spans="1:7" s="1" customFormat="1" ht="28.5" customHeight="1">
      <c r="A169" s="804"/>
      <c r="B169" s="807"/>
      <c r="C169" s="519" t="s">
        <v>3558</v>
      </c>
      <c r="D169" s="307">
        <v>75</v>
      </c>
      <c r="E169" s="194">
        <v>10</v>
      </c>
      <c r="F169" s="501">
        <f t="shared" si="2"/>
        <v>750</v>
      </c>
      <c r="G169" s="8">
        <v>261</v>
      </c>
    </row>
    <row r="170" spans="1:7" s="1" customFormat="1" ht="28.5" customHeight="1">
      <c r="A170" s="804"/>
      <c r="B170" s="807"/>
      <c r="C170" s="519" t="s">
        <v>3564</v>
      </c>
      <c r="D170" s="307">
        <v>250</v>
      </c>
      <c r="E170" s="194">
        <v>10</v>
      </c>
      <c r="F170" s="501">
        <f t="shared" si="2"/>
        <v>2500</v>
      </c>
      <c r="G170" s="8">
        <v>262</v>
      </c>
    </row>
    <row r="171" spans="1:7" s="1" customFormat="1" ht="28.5" customHeight="1">
      <c r="A171" s="804"/>
      <c r="B171" s="807"/>
      <c r="C171" s="519" t="s">
        <v>3565</v>
      </c>
      <c r="D171" s="307">
        <v>300</v>
      </c>
      <c r="E171" s="194">
        <v>10</v>
      </c>
      <c r="F171" s="501">
        <f t="shared" si="2"/>
        <v>3000</v>
      </c>
      <c r="G171" s="8">
        <v>262</v>
      </c>
    </row>
    <row r="172" spans="1:7" s="1" customFormat="1" ht="28.5" customHeight="1">
      <c r="A172" s="804"/>
      <c r="B172" s="807"/>
      <c r="C172" s="519" t="s">
        <v>3566</v>
      </c>
      <c r="D172" s="307">
        <v>30</v>
      </c>
      <c r="E172" s="194">
        <v>50</v>
      </c>
      <c r="F172" s="501">
        <f t="shared" si="2"/>
        <v>1500</v>
      </c>
      <c r="G172" s="8">
        <v>262</v>
      </c>
    </row>
    <row r="173" spans="1:7" s="1" customFormat="1" ht="28.5" customHeight="1">
      <c r="A173" s="804"/>
      <c r="B173" s="807"/>
      <c r="C173" s="519" t="s">
        <v>3567</v>
      </c>
      <c r="D173" s="307">
        <v>100</v>
      </c>
      <c r="E173" s="194">
        <v>600</v>
      </c>
      <c r="F173" s="501">
        <f t="shared" si="2"/>
        <v>60000</v>
      </c>
      <c r="G173" s="8">
        <v>262</v>
      </c>
    </row>
    <row r="174" spans="1:7" s="1" customFormat="1" ht="28.5" customHeight="1">
      <c r="A174" s="804"/>
      <c r="B174" s="807"/>
      <c r="C174" s="519" t="s">
        <v>3567</v>
      </c>
      <c r="D174" s="307">
        <v>50</v>
      </c>
      <c r="E174" s="194">
        <v>600</v>
      </c>
      <c r="F174" s="501">
        <f t="shared" si="2"/>
        <v>30000</v>
      </c>
      <c r="G174" s="8">
        <v>262</v>
      </c>
    </row>
    <row r="175" spans="1:7" s="1" customFormat="1" ht="28.5" customHeight="1">
      <c r="A175" s="804"/>
      <c r="B175" s="807"/>
      <c r="C175" s="519" t="s">
        <v>3568</v>
      </c>
      <c r="D175" s="307">
        <v>70</v>
      </c>
      <c r="E175" s="194">
        <v>50</v>
      </c>
      <c r="F175" s="501">
        <f t="shared" si="2"/>
        <v>3500</v>
      </c>
      <c r="G175" s="8">
        <v>264</v>
      </c>
    </row>
    <row r="176" spans="1:7" s="1" customFormat="1" ht="28.5" customHeight="1">
      <c r="A176" s="804"/>
      <c r="B176" s="807"/>
      <c r="C176" s="519" t="s">
        <v>3569</v>
      </c>
      <c r="D176" s="307">
        <v>5000</v>
      </c>
      <c r="E176" s="194">
        <v>1</v>
      </c>
      <c r="F176" s="501">
        <f t="shared" si="2"/>
        <v>5000</v>
      </c>
      <c r="G176" s="8">
        <v>266</v>
      </c>
    </row>
    <row r="177" spans="1:7" s="1" customFormat="1" ht="28.5" customHeight="1">
      <c r="A177" s="804"/>
      <c r="B177" s="807"/>
      <c r="C177" s="511" t="s">
        <v>3570</v>
      </c>
      <c r="D177" s="307">
        <v>175</v>
      </c>
      <c r="E177" s="3">
        <v>5</v>
      </c>
      <c r="F177" s="501">
        <f t="shared" si="2"/>
        <v>875</v>
      </c>
      <c r="G177" s="8">
        <v>267</v>
      </c>
    </row>
    <row r="178" spans="1:7" s="1" customFormat="1" ht="28.5" customHeight="1">
      <c r="A178" s="804"/>
      <c r="B178" s="807"/>
      <c r="C178" s="511" t="s">
        <v>3571</v>
      </c>
      <c r="D178" s="307">
        <v>175</v>
      </c>
      <c r="E178" s="3">
        <v>5</v>
      </c>
      <c r="F178" s="501">
        <f t="shared" si="2"/>
        <v>875</v>
      </c>
      <c r="G178" s="8">
        <v>267</v>
      </c>
    </row>
    <row r="179" spans="1:7" s="1" customFormat="1" ht="28.5" customHeight="1">
      <c r="A179" s="804"/>
      <c r="B179" s="807"/>
      <c r="C179" s="511" t="s">
        <v>3572</v>
      </c>
      <c r="D179" s="307">
        <v>175</v>
      </c>
      <c r="E179" s="3">
        <v>5</v>
      </c>
      <c r="F179" s="501">
        <f t="shared" si="2"/>
        <v>875</v>
      </c>
      <c r="G179" s="8">
        <v>267</v>
      </c>
    </row>
    <row r="180" spans="1:7" s="1" customFormat="1" ht="28.5" customHeight="1">
      <c r="A180" s="804"/>
      <c r="B180" s="807"/>
      <c r="C180" s="511" t="s">
        <v>3573</v>
      </c>
      <c r="D180" s="307">
        <v>175</v>
      </c>
      <c r="E180" s="3">
        <v>5</v>
      </c>
      <c r="F180" s="501">
        <f t="shared" si="2"/>
        <v>875</v>
      </c>
      <c r="G180" s="8">
        <v>267</v>
      </c>
    </row>
    <row r="181" spans="1:7" s="1" customFormat="1" ht="28.5" customHeight="1">
      <c r="A181" s="804"/>
      <c r="B181" s="807"/>
      <c r="C181" s="511" t="s">
        <v>3574</v>
      </c>
      <c r="D181" s="307">
        <v>175</v>
      </c>
      <c r="E181" s="3">
        <v>5</v>
      </c>
      <c r="F181" s="501">
        <f t="shared" si="2"/>
        <v>875</v>
      </c>
      <c r="G181" s="8">
        <v>267</v>
      </c>
    </row>
    <row r="182" spans="1:7" s="1" customFormat="1" ht="28.5" customHeight="1">
      <c r="A182" s="804"/>
      <c r="B182" s="807"/>
      <c r="C182" s="511" t="s">
        <v>3575</v>
      </c>
      <c r="D182" s="307">
        <v>175</v>
      </c>
      <c r="E182" s="3">
        <v>5</v>
      </c>
      <c r="F182" s="501">
        <f t="shared" si="2"/>
        <v>875</v>
      </c>
      <c r="G182" s="8">
        <v>267</v>
      </c>
    </row>
    <row r="183" spans="1:7" s="1" customFormat="1" ht="28.5" customHeight="1">
      <c r="A183" s="804"/>
      <c r="B183" s="807"/>
      <c r="C183" s="511" t="s">
        <v>3576</v>
      </c>
      <c r="D183" s="307">
        <v>175</v>
      </c>
      <c r="E183" s="3">
        <v>7</v>
      </c>
      <c r="F183" s="501">
        <f t="shared" si="2"/>
        <v>1225</v>
      </c>
      <c r="G183" s="8">
        <v>267</v>
      </c>
    </row>
    <row r="184" spans="1:7" s="1" customFormat="1" ht="28.5" customHeight="1">
      <c r="A184" s="804"/>
      <c r="B184" s="807"/>
      <c r="C184" s="511" t="s">
        <v>3577</v>
      </c>
      <c r="D184" s="309">
        <v>175</v>
      </c>
      <c r="E184" s="194">
        <v>2</v>
      </c>
      <c r="F184" s="501">
        <f t="shared" si="2"/>
        <v>350</v>
      </c>
      <c r="G184" s="602">
        <v>267</v>
      </c>
    </row>
    <row r="185" spans="1:7" s="1" customFormat="1" ht="28.5" customHeight="1">
      <c r="A185" s="804"/>
      <c r="B185" s="807"/>
      <c r="C185" s="511" t="s">
        <v>3578</v>
      </c>
      <c r="D185" s="309">
        <v>175</v>
      </c>
      <c r="E185" s="194">
        <v>3</v>
      </c>
      <c r="F185" s="501">
        <f t="shared" si="2"/>
        <v>525</v>
      </c>
      <c r="G185" s="602">
        <v>267</v>
      </c>
    </row>
    <row r="186" spans="1:7" s="1" customFormat="1" ht="28.5" customHeight="1">
      <c r="A186" s="804"/>
      <c r="B186" s="807"/>
      <c r="C186" s="511" t="s">
        <v>3579</v>
      </c>
      <c r="D186" s="309">
        <v>1250</v>
      </c>
      <c r="E186" s="194">
        <v>2</v>
      </c>
      <c r="F186" s="501">
        <f t="shared" si="2"/>
        <v>2500</v>
      </c>
      <c r="G186" s="602">
        <v>267</v>
      </c>
    </row>
    <row r="187" spans="1:7" s="1" customFormat="1" ht="28.5" customHeight="1">
      <c r="A187" s="804"/>
      <c r="B187" s="807"/>
      <c r="C187" s="511" t="s">
        <v>3580</v>
      </c>
      <c r="D187" s="309">
        <v>2500</v>
      </c>
      <c r="E187" s="194">
        <v>1</v>
      </c>
      <c r="F187" s="501">
        <f t="shared" si="2"/>
        <v>2500</v>
      </c>
      <c r="G187" s="602">
        <v>267</v>
      </c>
    </row>
    <row r="188" spans="1:7" s="1" customFormat="1" ht="28.5" customHeight="1">
      <c r="A188" s="804"/>
      <c r="B188" s="807"/>
      <c r="C188" s="511" t="s">
        <v>3581</v>
      </c>
      <c r="D188" s="309">
        <v>750</v>
      </c>
      <c r="E188" s="194">
        <v>2</v>
      </c>
      <c r="F188" s="501">
        <f t="shared" si="2"/>
        <v>1500</v>
      </c>
      <c r="G188" s="602">
        <v>267</v>
      </c>
    </row>
    <row r="189" spans="1:7" s="1" customFormat="1" ht="28.5" customHeight="1">
      <c r="A189" s="804"/>
      <c r="B189" s="807"/>
      <c r="C189" s="511" t="s">
        <v>3582</v>
      </c>
      <c r="D189" s="309">
        <v>750</v>
      </c>
      <c r="E189" s="194">
        <v>2</v>
      </c>
      <c r="F189" s="501">
        <f t="shared" si="2"/>
        <v>1500</v>
      </c>
      <c r="G189" s="602">
        <v>267</v>
      </c>
    </row>
    <row r="190" spans="1:7" s="1" customFormat="1" ht="28.5" customHeight="1">
      <c r="A190" s="804"/>
      <c r="B190" s="807"/>
      <c r="C190" s="511" t="s">
        <v>3583</v>
      </c>
      <c r="D190" s="307">
        <v>2500</v>
      </c>
      <c r="E190" s="3">
        <v>1</v>
      </c>
      <c r="F190" s="501">
        <f t="shared" si="2"/>
        <v>2500</v>
      </c>
      <c r="G190" s="8">
        <v>267</v>
      </c>
    </row>
    <row r="191" spans="1:7" s="1" customFormat="1" ht="28.5" customHeight="1">
      <c r="A191" s="804"/>
      <c r="B191" s="807"/>
      <c r="C191" s="519" t="s">
        <v>3584</v>
      </c>
      <c r="D191" s="307">
        <v>250</v>
      </c>
      <c r="E191" s="194">
        <v>5</v>
      </c>
      <c r="F191" s="501">
        <f t="shared" si="2"/>
        <v>1250</v>
      </c>
      <c r="G191" s="8">
        <v>267</v>
      </c>
    </row>
    <row r="192" spans="1:7" s="1" customFormat="1" ht="28.5" customHeight="1">
      <c r="A192" s="804"/>
      <c r="B192" s="807"/>
      <c r="C192" s="519" t="s">
        <v>3585</v>
      </c>
      <c r="D192" s="307">
        <v>250</v>
      </c>
      <c r="E192" s="194">
        <v>5</v>
      </c>
      <c r="F192" s="501">
        <f t="shared" si="2"/>
        <v>1250</v>
      </c>
      <c r="G192" s="8">
        <v>267</v>
      </c>
    </row>
    <row r="193" spans="1:7" s="1" customFormat="1" ht="28.5" customHeight="1">
      <c r="A193" s="804"/>
      <c r="B193" s="807"/>
      <c r="C193" s="519" t="s">
        <v>3586</v>
      </c>
      <c r="D193" s="307">
        <v>250</v>
      </c>
      <c r="E193" s="194">
        <v>10</v>
      </c>
      <c r="F193" s="501">
        <f t="shared" si="2"/>
        <v>2500</v>
      </c>
      <c r="G193" s="8">
        <v>267</v>
      </c>
    </row>
    <row r="194" spans="1:7" s="1" customFormat="1" ht="28.5" customHeight="1">
      <c r="A194" s="804"/>
      <c r="B194" s="807"/>
      <c r="C194" s="511" t="s">
        <v>3587</v>
      </c>
      <c r="D194" s="307">
        <v>50</v>
      </c>
      <c r="E194" s="3">
        <v>10</v>
      </c>
      <c r="F194" s="501">
        <f t="shared" si="2"/>
        <v>500</v>
      </c>
      <c r="G194" s="8">
        <v>267</v>
      </c>
    </row>
    <row r="195" spans="1:7" s="1" customFormat="1" ht="28.5" customHeight="1">
      <c r="A195" s="804"/>
      <c r="B195" s="807"/>
      <c r="C195" s="519" t="s">
        <v>3588</v>
      </c>
      <c r="D195" s="307">
        <v>225</v>
      </c>
      <c r="E195" s="194">
        <v>5</v>
      </c>
      <c r="F195" s="501">
        <f t="shared" si="2"/>
        <v>1125</v>
      </c>
      <c r="G195" s="8">
        <v>267</v>
      </c>
    </row>
    <row r="196" spans="1:7" s="1" customFormat="1" ht="28.5" customHeight="1">
      <c r="A196" s="804"/>
      <c r="B196" s="807"/>
      <c r="C196" s="519" t="s">
        <v>3589</v>
      </c>
      <c r="D196" s="307">
        <v>225</v>
      </c>
      <c r="E196" s="194">
        <v>5</v>
      </c>
      <c r="F196" s="501">
        <f t="shared" si="2"/>
        <v>1125</v>
      </c>
      <c r="G196" s="8">
        <v>267</v>
      </c>
    </row>
    <row r="197" spans="1:7" s="1" customFormat="1" ht="28.5" customHeight="1">
      <c r="A197" s="804"/>
      <c r="B197" s="807"/>
      <c r="C197" s="519" t="s">
        <v>3590</v>
      </c>
      <c r="D197" s="309">
        <v>20</v>
      </c>
      <c r="E197" s="194">
        <v>10</v>
      </c>
      <c r="F197" s="501">
        <f t="shared" si="2"/>
        <v>200</v>
      </c>
      <c r="G197" s="602">
        <v>267</v>
      </c>
    </row>
    <row r="198" spans="1:7" s="1" customFormat="1" ht="28.5" customHeight="1">
      <c r="A198" s="804"/>
      <c r="B198" s="807"/>
      <c r="C198" s="519" t="s">
        <v>3591</v>
      </c>
      <c r="D198" s="309">
        <v>225</v>
      </c>
      <c r="E198" s="194">
        <v>1</v>
      </c>
      <c r="F198" s="501">
        <f t="shared" si="2"/>
        <v>225</v>
      </c>
      <c r="G198" s="602">
        <v>267</v>
      </c>
    </row>
    <row r="199" spans="1:7" s="1" customFormat="1" ht="28.5" customHeight="1">
      <c r="A199" s="804"/>
      <c r="B199" s="807"/>
      <c r="C199" s="511" t="s">
        <v>3592</v>
      </c>
      <c r="D199" s="307">
        <v>125</v>
      </c>
      <c r="E199" s="3">
        <v>10</v>
      </c>
      <c r="F199" s="501">
        <f t="shared" si="2"/>
        <v>1250</v>
      </c>
      <c r="G199" s="8">
        <v>267</v>
      </c>
    </row>
    <row r="200" spans="1:7" s="1" customFormat="1" ht="28.5" customHeight="1">
      <c r="A200" s="804"/>
      <c r="B200" s="807"/>
      <c r="C200" s="519" t="s">
        <v>1203</v>
      </c>
      <c r="D200" s="307">
        <v>25</v>
      </c>
      <c r="E200" s="3">
        <v>10</v>
      </c>
      <c r="F200" s="501">
        <f t="shared" ref="F200:F263" si="3">+E200*D200</f>
        <v>250</v>
      </c>
      <c r="G200" s="8">
        <v>267</v>
      </c>
    </row>
    <row r="201" spans="1:7" s="1" customFormat="1" ht="28.5" customHeight="1">
      <c r="A201" s="804"/>
      <c r="B201" s="807"/>
      <c r="C201" s="519" t="s">
        <v>3593</v>
      </c>
      <c r="D201" s="307">
        <v>35</v>
      </c>
      <c r="E201" s="3">
        <v>30</v>
      </c>
      <c r="F201" s="501">
        <f t="shared" si="3"/>
        <v>1050</v>
      </c>
      <c r="G201" s="8">
        <v>267</v>
      </c>
    </row>
    <row r="202" spans="1:7" s="1" customFormat="1" ht="28.5" customHeight="1">
      <c r="A202" s="804"/>
      <c r="B202" s="807"/>
      <c r="C202" s="519" t="s">
        <v>3594</v>
      </c>
      <c r="D202" s="309">
        <v>2500</v>
      </c>
      <c r="E202" s="194">
        <v>2</v>
      </c>
      <c r="F202" s="501">
        <f t="shared" si="3"/>
        <v>5000</v>
      </c>
      <c r="G202" s="602">
        <v>267</v>
      </c>
    </row>
    <row r="203" spans="1:7" s="1" customFormat="1" ht="28.5" customHeight="1">
      <c r="A203" s="804"/>
      <c r="B203" s="807"/>
      <c r="C203" s="519" t="s">
        <v>3595</v>
      </c>
      <c r="D203" s="309">
        <v>375</v>
      </c>
      <c r="E203" s="194">
        <v>2</v>
      </c>
      <c r="F203" s="501">
        <f t="shared" si="3"/>
        <v>750</v>
      </c>
      <c r="G203" s="602">
        <v>267</v>
      </c>
    </row>
    <row r="204" spans="1:7" s="1" customFormat="1" ht="28.5" customHeight="1">
      <c r="A204" s="804"/>
      <c r="B204" s="807"/>
      <c r="C204" s="511" t="s">
        <v>3596</v>
      </c>
      <c r="D204" s="307">
        <v>15</v>
      </c>
      <c r="E204" s="3">
        <v>15</v>
      </c>
      <c r="F204" s="501">
        <f t="shared" si="3"/>
        <v>225</v>
      </c>
      <c r="G204" s="8">
        <v>268</v>
      </c>
    </row>
    <row r="205" spans="1:7" s="1" customFormat="1" ht="28.5" customHeight="1">
      <c r="A205" s="804"/>
      <c r="B205" s="807"/>
      <c r="C205" s="519" t="s">
        <v>3597</v>
      </c>
      <c r="D205" s="307">
        <v>4</v>
      </c>
      <c r="E205" s="194">
        <v>2</v>
      </c>
      <c r="F205" s="501">
        <f t="shared" si="3"/>
        <v>8</v>
      </c>
      <c r="G205" s="8">
        <v>268</v>
      </c>
    </row>
    <row r="206" spans="1:7" s="1" customFormat="1" ht="28.5" customHeight="1">
      <c r="A206" s="804"/>
      <c r="B206" s="807"/>
      <c r="C206" s="519" t="s">
        <v>3598</v>
      </c>
      <c r="D206" s="307">
        <v>30</v>
      </c>
      <c r="E206" s="194">
        <v>2</v>
      </c>
      <c r="F206" s="501">
        <f t="shared" si="3"/>
        <v>60</v>
      </c>
      <c r="G206" s="8">
        <v>268</v>
      </c>
    </row>
    <row r="207" spans="1:7" s="1" customFormat="1" ht="28.5" customHeight="1">
      <c r="A207" s="804"/>
      <c r="B207" s="807"/>
      <c r="C207" s="511" t="s">
        <v>3599</v>
      </c>
      <c r="D207" s="307">
        <v>40</v>
      </c>
      <c r="E207" s="3">
        <v>2</v>
      </c>
      <c r="F207" s="501">
        <f t="shared" si="3"/>
        <v>80</v>
      </c>
      <c r="G207" s="8">
        <v>268</v>
      </c>
    </row>
    <row r="208" spans="1:7" s="1" customFormat="1" ht="28.5" customHeight="1">
      <c r="A208" s="804"/>
      <c r="B208" s="807"/>
      <c r="C208" s="519" t="s">
        <v>3600</v>
      </c>
      <c r="D208" s="307">
        <v>30</v>
      </c>
      <c r="E208" s="194">
        <v>10</v>
      </c>
      <c r="F208" s="501">
        <f t="shared" si="3"/>
        <v>300</v>
      </c>
      <c r="G208" s="8">
        <v>268</v>
      </c>
    </row>
    <row r="209" spans="1:7" s="1" customFormat="1" ht="28.5" customHeight="1">
      <c r="A209" s="804"/>
      <c r="B209" s="807"/>
      <c r="C209" s="519" t="s">
        <v>3601</v>
      </c>
      <c r="D209" s="307">
        <v>35</v>
      </c>
      <c r="E209" s="194">
        <v>15</v>
      </c>
      <c r="F209" s="501">
        <f t="shared" si="3"/>
        <v>525</v>
      </c>
      <c r="G209" s="8">
        <v>268</v>
      </c>
    </row>
    <row r="210" spans="1:7" s="1" customFormat="1" ht="28.5" customHeight="1">
      <c r="A210" s="804"/>
      <c r="B210" s="807"/>
      <c r="C210" s="519" t="s">
        <v>3602</v>
      </c>
      <c r="D210" s="307">
        <v>5</v>
      </c>
      <c r="E210" s="194">
        <v>10</v>
      </c>
      <c r="F210" s="501">
        <f t="shared" si="3"/>
        <v>50</v>
      </c>
      <c r="G210" s="8">
        <v>268</v>
      </c>
    </row>
    <row r="211" spans="1:7" s="1" customFormat="1" ht="28.5" customHeight="1">
      <c r="A211" s="804"/>
      <c r="B211" s="807"/>
      <c r="C211" s="519" t="s">
        <v>3603</v>
      </c>
      <c r="D211" s="307">
        <v>3</v>
      </c>
      <c r="E211" s="194">
        <v>10</v>
      </c>
      <c r="F211" s="501">
        <f t="shared" si="3"/>
        <v>30</v>
      </c>
      <c r="G211" s="8">
        <v>268</v>
      </c>
    </row>
    <row r="212" spans="1:7" s="1" customFormat="1" ht="28.5" customHeight="1">
      <c r="A212" s="804"/>
      <c r="B212" s="807"/>
      <c r="C212" s="519" t="s">
        <v>3604</v>
      </c>
      <c r="D212" s="307">
        <v>25</v>
      </c>
      <c r="E212" s="194">
        <v>15</v>
      </c>
      <c r="F212" s="501">
        <f t="shared" si="3"/>
        <v>375</v>
      </c>
      <c r="G212" s="8">
        <v>268</v>
      </c>
    </row>
    <row r="213" spans="1:7" s="1" customFormat="1" ht="28.5" customHeight="1">
      <c r="A213" s="804"/>
      <c r="B213" s="807"/>
      <c r="C213" s="511" t="s">
        <v>3605</v>
      </c>
      <c r="D213" s="307">
        <v>20</v>
      </c>
      <c r="E213" s="3">
        <v>50</v>
      </c>
      <c r="F213" s="501">
        <f t="shared" si="3"/>
        <v>1000</v>
      </c>
      <c r="G213" s="8">
        <v>268</v>
      </c>
    </row>
    <row r="214" spans="1:7" s="1" customFormat="1" ht="28.5" customHeight="1">
      <c r="A214" s="804"/>
      <c r="B214" s="807"/>
      <c r="C214" s="511" t="s">
        <v>3606</v>
      </c>
      <c r="D214" s="307">
        <v>20</v>
      </c>
      <c r="E214" s="3">
        <v>6</v>
      </c>
      <c r="F214" s="501">
        <f t="shared" si="3"/>
        <v>120</v>
      </c>
      <c r="G214" s="8">
        <v>268</v>
      </c>
    </row>
    <row r="215" spans="1:7" s="1" customFormat="1" ht="28.5" customHeight="1">
      <c r="A215" s="804"/>
      <c r="B215" s="807"/>
      <c r="C215" s="511" t="s">
        <v>3607</v>
      </c>
      <c r="D215" s="307">
        <v>50</v>
      </c>
      <c r="E215" s="3">
        <v>5</v>
      </c>
      <c r="F215" s="501">
        <f t="shared" si="3"/>
        <v>250</v>
      </c>
      <c r="G215" s="8">
        <v>268</v>
      </c>
    </row>
    <row r="216" spans="1:7" s="1" customFormat="1" ht="28.5" customHeight="1">
      <c r="A216" s="804"/>
      <c r="B216" s="807"/>
      <c r="C216" s="511" t="s">
        <v>3608</v>
      </c>
      <c r="D216" s="307">
        <v>8</v>
      </c>
      <c r="E216" s="3">
        <v>5</v>
      </c>
      <c r="F216" s="501">
        <f t="shared" si="3"/>
        <v>40</v>
      </c>
      <c r="G216" s="8">
        <v>268</v>
      </c>
    </row>
    <row r="217" spans="1:7" s="1" customFormat="1" ht="28.5" customHeight="1">
      <c r="A217" s="804"/>
      <c r="B217" s="807"/>
      <c r="C217" s="511" t="s">
        <v>3609</v>
      </c>
      <c r="D217" s="307">
        <v>6</v>
      </c>
      <c r="E217" s="3">
        <v>24</v>
      </c>
      <c r="F217" s="501">
        <f t="shared" si="3"/>
        <v>144</v>
      </c>
      <c r="G217" s="8">
        <v>268</v>
      </c>
    </row>
    <row r="218" spans="1:7" s="1" customFormat="1" ht="28.5" customHeight="1">
      <c r="A218" s="804"/>
      <c r="B218" s="807"/>
      <c r="C218" s="511" t="s">
        <v>3610</v>
      </c>
      <c r="D218" s="307">
        <v>7</v>
      </c>
      <c r="E218" s="3">
        <v>24</v>
      </c>
      <c r="F218" s="501">
        <f t="shared" si="3"/>
        <v>168</v>
      </c>
      <c r="G218" s="8">
        <v>268</v>
      </c>
    </row>
    <row r="219" spans="1:7" s="1" customFormat="1" ht="28.5" customHeight="1">
      <c r="A219" s="804"/>
      <c r="B219" s="807"/>
      <c r="C219" s="519" t="s">
        <v>3611</v>
      </c>
      <c r="D219" s="307">
        <v>8</v>
      </c>
      <c r="E219" s="194">
        <v>10</v>
      </c>
      <c r="F219" s="501">
        <f t="shared" si="3"/>
        <v>80</v>
      </c>
      <c r="G219" s="8">
        <v>268</v>
      </c>
    </row>
    <row r="220" spans="1:7" s="1" customFormat="1" ht="28.5" customHeight="1">
      <c r="A220" s="804"/>
      <c r="B220" s="807"/>
      <c r="C220" s="519" t="s">
        <v>3612</v>
      </c>
      <c r="D220" s="307">
        <v>4</v>
      </c>
      <c r="E220" s="194">
        <v>10</v>
      </c>
      <c r="F220" s="501">
        <f t="shared" si="3"/>
        <v>40</v>
      </c>
      <c r="G220" s="8">
        <v>268</v>
      </c>
    </row>
    <row r="221" spans="1:7" s="1" customFormat="1" ht="28.5" customHeight="1">
      <c r="A221" s="804"/>
      <c r="B221" s="807"/>
      <c r="C221" s="511" t="s">
        <v>3613</v>
      </c>
      <c r="D221" s="309">
        <v>9</v>
      </c>
      <c r="E221" s="194">
        <v>25</v>
      </c>
      <c r="F221" s="501">
        <f t="shared" si="3"/>
        <v>225</v>
      </c>
      <c r="G221" s="602">
        <v>268</v>
      </c>
    </row>
    <row r="222" spans="1:7" s="1" customFormat="1" ht="28.5" customHeight="1">
      <c r="A222" s="804"/>
      <c r="B222" s="807"/>
      <c r="C222" s="511" t="s">
        <v>3614</v>
      </c>
      <c r="D222" s="309">
        <v>5</v>
      </c>
      <c r="E222" s="194">
        <v>25</v>
      </c>
      <c r="F222" s="501">
        <f t="shared" si="3"/>
        <v>125</v>
      </c>
      <c r="G222" s="602">
        <v>268</v>
      </c>
    </row>
    <row r="223" spans="1:7" s="1" customFormat="1" ht="28.5" customHeight="1">
      <c r="A223" s="804"/>
      <c r="B223" s="807"/>
      <c r="C223" s="511" t="s">
        <v>3615</v>
      </c>
      <c r="D223" s="307">
        <v>120</v>
      </c>
      <c r="E223" s="3">
        <v>6</v>
      </c>
      <c r="F223" s="501">
        <f t="shared" si="3"/>
        <v>720</v>
      </c>
      <c r="G223" s="8">
        <v>268</v>
      </c>
    </row>
    <row r="224" spans="1:7" s="1" customFormat="1" ht="28.5" customHeight="1">
      <c r="A224" s="804"/>
      <c r="B224" s="807"/>
      <c r="C224" s="511" t="s">
        <v>3616</v>
      </c>
      <c r="D224" s="307">
        <v>10</v>
      </c>
      <c r="E224" s="3">
        <v>5</v>
      </c>
      <c r="F224" s="501">
        <f t="shared" si="3"/>
        <v>50</v>
      </c>
      <c r="G224" s="602">
        <v>268</v>
      </c>
    </row>
    <row r="225" spans="1:7" s="1" customFormat="1" ht="28.5" customHeight="1">
      <c r="A225" s="804"/>
      <c r="B225" s="807"/>
      <c r="C225" s="511" t="s">
        <v>3617</v>
      </c>
      <c r="D225" s="307">
        <v>10</v>
      </c>
      <c r="E225" s="3">
        <v>5</v>
      </c>
      <c r="F225" s="501">
        <f t="shared" si="3"/>
        <v>50</v>
      </c>
      <c r="G225" s="602">
        <v>268</v>
      </c>
    </row>
    <row r="226" spans="1:7" s="1" customFormat="1" ht="28.5" customHeight="1">
      <c r="A226" s="804"/>
      <c r="B226" s="807"/>
      <c r="C226" s="511" t="s">
        <v>3618</v>
      </c>
      <c r="D226" s="307">
        <v>20</v>
      </c>
      <c r="E226" s="3">
        <v>5</v>
      </c>
      <c r="F226" s="501">
        <f t="shared" si="3"/>
        <v>100</v>
      </c>
      <c r="G226" s="602">
        <v>268</v>
      </c>
    </row>
    <row r="227" spans="1:7" s="1" customFormat="1" ht="28.5" customHeight="1">
      <c r="A227" s="804"/>
      <c r="B227" s="807"/>
      <c r="C227" s="519" t="s">
        <v>3619</v>
      </c>
      <c r="D227" s="307">
        <v>4</v>
      </c>
      <c r="E227" s="194">
        <v>5</v>
      </c>
      <c r="F227" s="501">
        <f t="shared" si="3"/>
        <v>20</v>
      </c>
      <c r="G227" s="8">
        <v>268</v>
      </c>
    </row>
    <row r="228" spans="1:7" s="1" customFormat="1" ht="28.5" customHeight="1">
      <c r="A228" s="804"/>
      <c r="B228" s="807"/>
      <c r="C228" s="511" t="s">
        <v>3620</v>
      </c>
      <c r="D228" s="307">
        <v>4</v>
      </c>
      <c r="E228" s="3">
        <v>20</v>
      </c>
      <c r="F228" s="501">
        <f t="shared" si="3"/>
        <v>80</v>
      </c>
      <c r="G228" s="8">
        <v>268</v>
      </c>
    </row>
    <row r="229" spans="1:7" s="1" customFormat="1" ht="28.5" customHeight="1">
      <c r="A229" s="804"/>
      <c r="B229" s="807"/>
      <c r="C229" s="511" t="s">
        <v>3621</v>
      </c>
      <c r="D229" s="307">
        <v>4</v>
      </c>
      <c r="E229" s="3">
        <v>20</v>
      </c>
      <c r="F229" s="501">
        <f t="shared" si="3"/>
        <v>80</v>
      </c>
      <c r="G229" s="8">
        <v>268</v>
      </c>
    </row>
    <row r="230" spans="1:7" s="1" customFormat="1" ht="28.5" customHeight="1">
      <c r="A230" s="804"/>
      <c r="B230" s="807"/>
      <c r="C230" s="511" t="s">
        <v>3622</v>
      </c>
      <c r="D230" s="309">
        <v>4</v>
      </c>
      <c r="E230" s="194">
        <v>20</v>
      </c>
      <c r="F230" s="501">
        <f t="shared" si="3"/>
        <v>80</v>
      </c>
      <c r="G230" s="602">
        <v>268</v>
      </c>
    </row>
    <row r="231" spans="1:7" s="1" customFormat="1" ht="28.5" customHeight="1">
      <c r="A231" s="804"/>
      <c r="B231" s="807"/>
      <c r="C231" s="511" t="s">
        <v>3623</v>
      </c>
      <c r="D231" s="309">
        <v>4</v>
      </c>
      <c r="E231" s="194">
        <v>20</v>
      </c>
      <c r="F231" s="501">
        <f t="shared" si="3"/>
        <v>80</v>
      </c>
      <c r="G231" s="602">
        <v>268</v>
      </c>
    </row>
    <row r="232" spans="1:7" s="1" customFormat="1" ht="28.5" customHeight="1">
      <c r="A232" s="804"/>
      <c r="B232" s="807"/>
      <c r="C232" s="519" t="s">
        <v>3624</v>
      </c>
      <c r="D232" s="307">
        <v>35</v>
      </c>
      <c r="E232" s="194">
        <v>7</v>
      </c>
      <c r="F232" s="501">
        <f t="shared" si="3"/>
        <v>245</v>
      </c>
      <c r="G232" s="8">
        <v>268</v>
      </c>
    </row>
    <row r="233" spans="1:7" s="1" customFormat="1" ht="28.5" customHeight="1">
      <c r="A233" s="804"/>
      <c r="B233" s="807"/>
      <c r="C233" s="511" t="s">
        <v>3625</v>
      </c>
      <c r="D233" s="307">
        <v>30</v>
      </c>
      <c r="E233" s="3">
        <v>3</v>
      </c>
      <c r="F233" s="501">
        <f t="shared" si="3"/>
        <v>90</v>
      </c>
      <c r="G233" s="8">
        <v>268</v>
      </c>
    </row>
    <row r="234" spans="1:7" s="1" customFormat="1" ht="28.5" customHeight="1">
      <c r="A234" s="804"/>
      <c r="B234" s="807"/>
      <c r="C234" s="511" t="s">
        <v>3626</v>
      </c>
      <c r="D234" s="307">
        <v>150</v>
      </c>
      <c r="E234" s="3">
        <v>1</v>
      </c>
      <c r="F234" s="501">
        <f t="shared" si="3"/>
        <v>150</v>
      </c>
      <c r="G234" s="8">
        <v>268</v>
      </c>
    </row>
    <row r="235" spans="1:7" s="1" customFormat="1" ht="28.5" customHeight="1">
      <c r="A235" s="804"/>
      <c r="B235" s="807"/>
      <c r="C235" s="519" t="s">
        <v>3627</v>
      </c>
      <c r="D235" s="307">
        <v>20</v>
      </c>
      <c r="E235" s="3">
        <v>5</v>
      </c>
      <c r="F235" s="501">
        <f t="shared" si="3"/>
        <v>100</v>
      </c>
      <c r="G235" s="8">
        <v>268</v>
      </c>
    </row>
    <row r="236" spans="1:7" s="1" customFormat="1" ht="28.5" customHeight="1">
      <c r="A236" s="804"/>
      <c r="B236" s="807"/>
      <c r="C236" s="511" t="s">
        <v>3628</v>
      </c>
      <c r="D236" s="307">
        <v>10</v>
      </c>
      <c r="E236" s="3">
        <v>10</v>
      </c>
      <c r="F236" s="501">
        <f t="shared" si="3"/>
        <v>100</v>
      </c>
      <c r="G236" s="8">
        <v>268</v>
      </c>
    </row>
    <row r="237" spans="1:7" s="1" customFormat="1" ht="28.5" customHeight="1">
      <c r="A237" s="804"/>
      <c r="B237" s="807"/>
      <c r="C237" s="511" t="s">
        <v>3629</v>
      </c>
      <c r="D237" s="307">
        <v>15</v>
      </c>
      <c r="E237" s="3">
        <v>10</v>
      </c>
      <c r="F237" s="501">
        <f t="shared" si="3"/>
        <v>150</v>
      </c>
      <c r="G237" s="8">
        <v>268</v>
      </c>
    </row>
    <row r="238" spans="1:7" s="1" customFormat="1" ht="28.5" customHeight="1">
      <c r="A238" s="804"/>
      <c r="B238" s="807"/>
      <c r="C238" s="511" t="s">
        <v>3630</v>
      </c>
      <c r="D238" s="307">
        <v>10</v>
      </c>
      <c r="E238" s="3">
        <v>10</v>
      </c>
      <c r="F238" s="501">
        <f t="shared" si="3"/>
        <v>100</v>
      </c>
      <c r="G238" s="8">
        <v>268</v>
      </c>
    </row>
    <row r="239" spans="1:7" s="1" customFormat="1" ht="28.5" customHeight="1">
      <c r="A239" s="804"/>
      <c r="B239" s="807"/>
      <c r="C239" s="519" t="s">
        <v>3631</v>
      </c>
      <c r="D239" s="307">
        <v>35</v>
      </c>
      <c r="E239" s="194">
        <v>3</v>
      </c>
      <c r="F239" s="501">
        <f t="shared" si="3"/>
        <v>105</v>
      </c>
      <c r="G239" s="8">
        <v>269</v>
      </c>
    </row>
    <row r="240" spans="1:7" s="1" customFormat="1" ht="28.5" customHeight="1">
      <c r="A240" s="804"/>
      <c r="B240" s="807"/>
      <c r="C240" s="519" t="s">
        <v>3632</v>
      </c>
      <c r="D240" s="307">
        <v>75</v>
      </c>
      <c r="E240" s="194">
        <v>2</v>
      </c>
      <c r="F240" s="501">
        <f t="shared" si="3"/>
        <v>150</v>
      </c>
      <c r="G240" s="8">
        <v>269</v>
      </c>
    </row>
    <row r="241" spans="1:7" s="1" customFormat="1" ht="28.5" customHeight="1">
      <c r="A241" s="804"/>
      <c r="B241" s="807"/>
      <c r="C241" s="519" t="s">
        <v>996</v>
      </c>
      <c r="D241" s="307">
        <v>125</v>
      </c>
      <c r="E241" s="3">
        <v>1</v>
      </c>
      <c r="F241" s="501">
        <f t="shared" si="3"/>
        <v>125</v>
      </c>
      <c r="G241" s="8">
        <v>269</v>
      </c>
    </row>
    <row r="242" spans="1:7" s="1" customFormat="1" ht="28.5" customHeight="1">
      <c r="A242" s="804"/>
      <c r="B242" s="807"/>
      <c r="C242" s="519" t="s">
        <v>3633</v>
      </c>
      <c r="D242" s="307">
        <v>8</v>
      </c>
      <c r="E242" s="194">
        <v>5</v>
      </c>
      <c r="F242" s="501">
        <f t="shared" si="3"/>
        <v>40</v>
      </c>
      <c r="G242" s="8">
        <v>269</v>
      </c>
    </row>
    <row r="243" spans="1:7" s="1" customFormat="1" ht="28.5" customHeight="1">
      <c r="A243" s="804"/>
      <c r="B243" s="807"/>
      <c r="C243" s="511" t="s">
        <v>3634</v>
      </c>
      <c r="D243" s="307">
        <v>40</v>
      </c>
      <c r="E243" s="3">
        <v>7</v>
      </c>
      <c r="F243" s="501">
        <f t="shared" si="3"/>
        <v>280</v>
      </c>
      <c r="G243" s="8">
        <v>269</v>
      </c>
    </row>
    <row r="244" spans="1:7" s="1" customFormat="1" ht="28.5" customHeight="1">
      <c r="A244" s="804"/>
      <c r="B244" s="807"/>
      <c r="C244" s="511" t="s">
        <v>3635</v>
      </c>
      <c r="D244" s="307">
        <v>45</v>
      </c>
      <c r="E244" s="3">
        <v>3</v>
      </c>
      <c r="F244" s="501">
        <f t="shared" si="3"/>
        <v>135</v>
      </c>
      <c r="G244" s="8">
        <v>269</v>
      </c>
    </row>
    <row r="245" spans="1:7" s="1" customFormat="1" ht="28.5" customHeight="1">
      <c r="A245" s="804"/>
      <c r="B245" s="807"/>
      <c r="C245" s="519" t="s">
        <v>3636</v>
      </c>
      <c r="D245" s="307">
        <v>90</v>
      </c>
      <c r="E245" s="194">
        <v>25</v>
      </c>
      <c r="F245" s="501">
        <f t="shared" si="3"/>
        <v>2250</v>
      </c>
      <c r="G245" s="8">
        <v>269</v>
      </c>
    </row>
    <row r="246" spans="1:7" s="1" customFormat="1" ht="28.5" customHeight="1">
      <c r="A246" s="804"/>
      <c r="B246" s="807"/>
      <c r="C246" s="519" t="s">
        <v>3637</v>
      </c>
      <c r="D246" s="307">
        <v>80</v>
      </c>
      <c r="E246" s="194">
        <v>5</v>
      </c>
      <c r="F246" s="501">
        <f t="shared" si="3"/>
        <v>400</v>
      </c>
      <c r="G246" s="8">
        <v>269</v>
      </c>
    </row>
    <row r="247" spans="1:7" s="1" customFormat="1" ht="28.5" customHeight="1">
      <c r="A247" s="804"/>
      <c r="B247" s="807"/>
      <c r="C247" s="519" t="s">
        <v>3638</v>
      </c>
      <c r="D247" s="307">
        <v>60</v>
      </c>
      <c r="E247" s="194">
        <v>1</v>
      </c>
      <c r="F247" s="501">
        <f t="shared" si="3"/>
        <v>60</v>
      </c>
      <c r="G247" s="8">
        <v>269</v>
      </c>
    </row>
    <row r="248" spans="1:7" s="1" customFormat="1" ht="28.5" customHeight="1">
      <c r="A248" s="804"/>
      <c r="B248" s="807"/>
      <c r="C248" s="519" t="s">
        <v>3639</v>
      </c>
      <c r="D248" s="307">
        <v>125</v>
      </c>
      <c r="E248" s="3">
        <v>2</v>
      </c>
      <c r="F248" s="501">
        <f t="shared" si="3"/>
        <v>250</v>
      </c>
      <c r="G248" s="8">
        <v>269</v>
      </c>
    </row>
    <row r="249" spans="1:7" s="1" customFormat="1" ht="28.5" customHeight="1">
      <c r="A249" s="804"/>
      <c r="B249" s="807"/>
      <c r="C249" s="519" t="s">
        <v>3640</v>
      </c>
      <c r="D249" s="307">
        <v>50</v>
      </c>
      <c r="E249" s="194">
        <v>5</v>
      </c>
      <c r="F249" s="501">
        <f t="shared" si="3"/>
        <v>250</v>
      </c>
      <c r="G249" s="8">
        <v>269</v>
      </c>
    </row>
    <row r="250" spans="1:7" s="1" customFormat="1" ht="28.5" customHeight="1">
      <c r="A250" s="804"/>
      <c r="B250" s="807"/>
      <c r="C250" s="519" t="s">
        <v>3641</v>
      </c>
      <c r="D250" s="307">
        <v>75</v>
      </c>
      <c r="E250" s="194">
        <v>10</v>
      </c>
      <c r="F250" s="501">
        <f t="shared" si="3"/>
        <v>750</v>
      </c>
      <c r="G250" s="8">
        <v>269</v>
      </c>
    </row>
    <row r="251" spans="1:7" s="1" customFormat="1" ht="28.5" customHeight="1">
      <c r="A251" s="804"/>
      <c r="B251" s="807"/>
      <c r="C251" s="511" t="s">
        <v>3642</v>
      </c>
      <c r="D251" s="307">
        <v>750</v>
      </c>
      <c r="E251" s="3">
        <v>1</v>
      </c>
      <c r="F251" s="501">
        <f t="shared" si="3"/>
        <v>750</v>
      </c>
      <c r="G251" s="8">
        <v>269</v>
      </c>
    </row>
    <row r="252" spans="1:7" s="1" customFormat="1" ht="28.5" customHeight="1">
      <c r="A252" s="804"/>
      <c r="B252" s="807"/>
      <c r="C252" s="519" t="s">
        <v>3643</v>
      </c>
      <c r="D252" s="307">
        <v>60</v>
      </c>
      <c r="E252" s="3">
        <v>5</v>
      </c>
      <c r="F252" s="501">
        <f t="shared" si="3"/>
        <v>300</v>
      </c>
      <c r="G252" s="8">
        <v>269</v>
      </c>
    </row>
    <row r="253" spans="1:7" s="1" customFormat="1" ht="28.5" customHeight="1">
      <c r="A253" s="804"/>
      <c r="B253" s="807"/>
      <c r="C253" s="519" t="s">
        <v>3644</v>
      </c>
      <c r="D253" s="307">
        <v>25</v>
      </c>
      <c r="E253" s="194">
        <v>1</v>
      </c>
      <c r="F253" s="501">
        <f t="shared" si="3"/>
        <v>25</v>
      </c>
      <c r="G253" s="8">
        <v>269</v>
      </c>
    </row>
    <row r="254" spans="1:7" s="1" customFormat="1" ht="28.5" customHeight="1">
      <c r="A254" s="804"/>
      <c r="B254" s="807"/>
      <c r="C254" s="519" t="s">
        <v>3645</v>
      </c>
      <c r="D254" s="307">
        <v>48</v>
      </c>
      <c r="E254" s="194">
        <v>50</v>
      </c>
      <c r="F254" s="501">
        <f t="shared" si="3"/>
        <v>2400</v>
      </c>
      <c r="G254" s="8">
        <v>269</v>
      </c>
    </row>
    <row r="255" spans="1:7" s="1" customFormat="1" ht="28.5" customHeight="1">
      <c r="A255" s="804"/>
      <c r="B255" s="807"/>
      <c r="C255" s="519" t="s">
        <v>3646</v>
      </c>
      <c r="D255" s="307">
        <v>30</v>
      </c>
      <c r="E255" s="194">
        <v>5</v>
      </c>
      <c r="F255" s="501">
        <f t="shared" si="3"/>
        <v>150</v>
      </c>
      <c r="G255" s="8">
        <v>269</v>
      </c>
    </row>
    <row r="256" spans="1:7" s="1" customFormat="1" ht="28.5" customHeight="1">
      <c r="A256" s="804"/>
      <c r="B256" s="807"/>
      <c r="C256" s="511" t="s">
        <v>3647</v>
      </c>
      <c r="D256" s="307">
        <v>10</v>
      </c>
      <c r="E256" s="3">
        <v>25</v>
      </c>
      <c r="F256" s="501">
        <f t="shared" si="3"/>
        <v>250</v>
      </c>
      <c r="G256" s="8">
        <v>272</v>
      </c>
    </row>
    <row r="257" spans="1:7" s="1" customFormat="1" ht="28.5" customHeight="1">
      <c r="A257" s="804"/>
      <c r="B257" s="807"/>
      <c r="C257" s="511" t="s">
        <v>3648</v>
      </c>
      <c r="D257" s="307">
        <v>10</v>
      </c>
      <c r="E257" s="3">
        <v>25</v>
      </c>
      <c r="F257" s="501">
        <f t="shared" si="3"/>
        <v>250</v>
      </c>
      <c r="G257" s="8">
        <v>272</v>
      </c>
    </row>
    <row r="258" spans="1:7" s="1" customFormat="1" ht="28.5" customHeight="1">
      <c r="A258" s="804"/>
      <c r="B258" s="807"/>
      <c r="C258" s="511" t="s">
        <v>3649</v>
      </c>
      <c r="D258" s="307">
        <v>15</v>
      </c>
      <c r="E258" s="3">
        <v>25</v>
      </c>
      <c r="F258" s="501">
        <f t="shared" si="3"/>
        <v>375</v>
      </c>
      <c r="G258" s="8">
        <v>272</v>
      </c>
    </row>
    <row r="259" spans="1:7" s="1" customFormat="1" ht="28.5" customHeight="1">
      <c r="A259" s="804"/>
      <c r="B259" s="807"/>
      <c r="C259" s="511" t="s">
        <v>3650</v>
      </c>
      <c r="D259" s="307">
        <v>10</v>
      </c>
      <c r="E259" s="3">
        <v>30</v>
      </c>
      <c r="F259" s="501">
        <f t="shared" si="3"/>
        <v>300</v>
      </c>
      <c r="G259" s="8">
        <v>272</v>
      </c>
    </row>
    <row r="260" spans="1:7" s="1" customFormat="1" ht="28.5" customHeight="1">
      <c r="A260" s="804"/>
      <c r="B260" s="807"/>
      <c r="C260" s="519" t="s">
        <v>3651</v>
      </c>
      <c r="D260" s="307">
        <v>30</v>
      </c>
      <c r="E260" s="3">
        <v>50</v>
      </c>
      <c r="F260" s="501">
        <f t="shared" si="3"/>
        <v>1500</v>
      </c>
      <c r="G260" s="8">
        <v>283</v>
      </c>
    </row>
    <row r="261" spans="1:7" s="1" customFormat="1" ht="28.5" customHeight="1">
      <c r="A261" s="804"/>
      <c r="B261" s="807"/>
      <c r="C261" s="519" t="s">
        <v>3652</v>
      </c>
      <c r="D261" s="307">
        <v>8</v>
      </c>
      <c r="E261" s="3">
        <v>15</v>
      </c>
      <c r="F261" s="501">
        <f t="shared" si="3"/>
        <v>120</v>
      </c>
      <c r="G261" s="8">
        <v>283</v>
      </c>
    </row>
    <row r="262" spans="1:7" s="1" customFormat="1" ht="28.5" customHeight="1">
      <c r="A262" s="804"/>
      <c r="B262" s="807"/>
      <c r="C262" s="519" t="s">
        <v>3653</v>
      </c>
      <c r="D262" s="307">
        <v>8</v>
      </c>
      <c r="E262" s="3">
        <v>15</v>
      </c>
      <c r="F262" s="501">
        <f t="shared" si="3"/>
        <v>120</v>
      </c>
      <c r="G262" s="8">
        <v>283</v>
      </c>
    </row>
    <row r="263" spans="1:7" s="1" customFormat="1" ht="28.5" customHeight="1">
      <c r="A263" s="804"/>
      <c r="B263" s="807"/>
      <c r="C263" s="519" t="s">
        <v>3654</v>
      </c>
      <c r="D263" s="307">
        <v>8</v>
      </c>
      <c r="E263" s="3">
        <v>15</v>
      </c>
      <c r="F263" s="501">
        <f t="shared" si="3"/>
        <v>120</v>
      </c>
      <c r="G263" s="8">
        <v>283</v>
      </c>
    </row>
    <row r="264" spans="1:7" s="1" customFormat="1" ht="28.5" customHeight="1">
      <c r="A264" s="804"/>
      <c r="B264" s="807"/>
      <c r="C264" s="511" t="s">
        <v>3655</v>
      </c>
      <c r="D264" s="307">
        <v>5</v>
      </c>
      <c r="E264" s="3">
        <v>125</v>
      </c>
      <c r="F264" s="501">
        <f t="shared" ref="F264:F327" si="4">+E264*D264</f>
        <v>625</v>
      </c>
      <c r="G264" s="8">
        <v>283</v>
      </c>
    </row>
    <row r="265" spans="1:7" s="1" customFormat="1" ht="28.5" customHeight="1">
      <c r="A265" s="804"/>
      <c r="B265" s="807"/>
      <c r="C265" s="511" t="s">
        <v>3656</v>
      </c>
      <c r="D265" s="307">
        <v>5</v>
      </c>
      <c r="E265" s="3">
        <v>125</v>
      </c>
      <c r="F265" s="501">
        <f t="shared" si="4"/>
        <v>625</v>
      </c>
      <c r="G265" s="8">
        <v>283</v>
      </c>
    </row>
    <row r="266" spans="1:7" s="1" customFormat="1" ht="28.5" customHeight="1">
      <c r="A266" s="804"/>
      <c r="B266" s="807"/>
      <c r="C266" s="519" t="s">
        <v>3657</v>
      </c>
      <c r="D266" s="307">
        <v>10</v>
      </c>
      <c r="E266" s="3">
        <v>15</v>
      </c>
      <c r="F266" s="501">
        <f t="shared" si="4"/>
        <v>150</v>
      </c>
      <c r="G266" s="8">
        <v>283</v>
      </c>
    </row>
    <row r="267" spans="1:7" s="1" customFormat="1" ht="28.5" customHeight="1">
      <c r="A267" s="804"/>
      <c r="B267" s="807"/>
      <c r="C267" s="519" t="s">
        <v>3658</v>
      </c>
      <c r="D267" s="307">
        <v>20</v>
      </c>
      <c r="E267" s="3">
        <v>5</v>
      </c>
      <c r="F267" s="501">
        <f t="shared" si="4"/>
        <v>100</v>
      </c>
      <c r="G267" s="8">
        <v>283</v>
      </c>
    </row>
    <row r="268" spans="1:7" s="1" customFormat="1" ht="28.5" customHeight="1">
      <c r="A268" s="804"/>
      <c r="B268" s="807"/>
      <c r="C268" s="519" t="s">
        <v>3659</v>
      </c>
      <c r="D268" s="307">
        <v>2</v>
      </c>
      <c r="E268" s="3">
        <v>250</v>
      </c>
      <c r="F268" s="501">
        <f t="shared" si="4"/>
        <v>500</v>
      </c>
      <c r="G268" s="8">
        <v>283</v>
      </c>
    </row>
    <row r="269" spans="1:7" s="1" customFormat="1" ht="28.5" customHeight="1">
      <c r="A269" s="804"/>
      <c r="B269" s="807"/>
      <c r="C269" s="519" t="s">
        <v>3660</v>
      </c>
      <c r="D269" s="307">
        <v>2</v>
      </c>
      <c r="E269" s="3">
        <v>250</v>
      </c>
      <c r="F269" s="501">
        <f t="shared" si="4"/>
        <v>500</v>
      </c>
      <c r="G269" s="8">
        <v>283</v>
      </c>
    </row>
    <row r="270" spans="1:7" s="1" customFormat="1" ht="28.5" customHeight="1">
      <c r="A270" s="804"/>
      <c r="B270" s="807"/>
      <c r="C270" s="519" t="s">
        <v>3661</v>
      </c>
      <c r="D270" s="307">
        <v>60</v>
      </c>
      <c r="E270" s="3">
        <v>2</v>
      </c>
      <c r="F270" s="501">
        <f t="shared" si="4"/>
        <v>120</v>
      </c>
      <c r="G270" s="8">
        <v>286</v>
      </c>
    </row>
    <row r="271" spans="1:7" s="1" customFormat="1" ht="28.5" customHeight="1">
      <c r="A271" s="804"/>
      <c r="B271" s="807"/>
      <c r="C271" s="519" t="s">
        <v>3662</v>
      </c>
      <c r="D271" s="307">
        <v>30</v>
      </c>
      <c r="E271" s="3">
        <v>10</v>
      </c>
      <c r="F271" s="501">
        <f t="shared" si="4"/>
        <v>300</v>
      </c>
      <c r="G271" s="8">
        <v>286</v>
      </c>
    </row>
    <row r="272" spans="1:7" s="1" customFormat="1" ht="28.5" customHeight="1">
      <c r="A272" s="804"/>
      <c r="B272" s="807"/>
      <c r="C272" s="519" t="s">
        <v>3663</v>
      </c>
      <c r="D272" s="307">
        <v>30</v>
      </c>
      <c r="E272" s="3">
        <v>10</v>
      </c>
      <c r="F272" s="501">
        <f t="shared" si="4"/>
        <v>300</v>
      </c>
      <c r="G272" s="8">
        <v>286</v>
      </c>
    </row>
    <row r="273" spans="1:7" s="1" customFormat="1" ht="28.5" customHeight="1">
      <c r="A273" s="804"/>
      <c r="B273" s="807"/>
      <c r="C273" s="519" t="s">
        <v>3664</v>
      </c>
      <c r="D273" s="307">
        <v>20</v>
      </c>
      <c r="E273" s="3">
        <v>10</v>
      </c>
      <c r="F273" s="501">
        <f t="shared" si="4"/>
        <v>200</v>
      </c>
      <c r="G273" s="8">
        <v>286</v>
      </c>
    </row>
    <row r="274" spans="1:7" s="1" customFormat="1" ht="28.5" customHeight="1">
      <c r="A274" s="804"/>
      <c r="B274" s="807"/>
      <c r="C274" s="519" t="s">
        <v>3665</v>
      </c>
      <c r="D274" s="307">
        <v>20</v>
      </c>
      <c r="E274" s="3">
        <v>5</v>
      </c>
      <c r="F274" s="501">
        <f t="shared" si="4"/>
        <v>100</v>
      </c>
      <c r="G274" s="8">
        <v>286</v>
      </c>
    </row>
    <row r="275" spans="1:7" s="1" customFormat="1" ht="28.5" customHeight="1">
      <c r="A275" s="804"/>
      <c r="B275" s="807"/>
      <c r="C275" s="511" t="s">
        <v>3666</v>
      </c>
      <c r="D275" s="307">
        <v>5</v>
      </c>
      <c r="E275" s="3">
        <v>20</v>
      </c>
      <c r="F275" s="501">
        <f t="shared" si="4"/>
        <v>100</v>
      </c>
      <c r="G275" s="8">
        <v>291</v>
      </c>
    </row>
    <row r="276" spans="1:7" s="1" customFormat="1" ht="28.5" customHeight="1">
      <c r="A276" s="804"/>
      <c r="B276" s="807"/>
      <c r="C276" s="511" t="s">
        <v>3667</v>
      </c>
      <c r="D276" s="307">
        <v>20</v>
      </c>
      <c r="E276" s="3">
        <v>25</v>
      </c>
      <c r="F276" s="501">
        <f t="shared" si="4"/>
        <v>500</v>
      </c>
      <c r="G276" s="8">
        <v>291</v>
      </c>
    </row>
    <row r="277" spans="1:7" s="1" customFormat="1" ht="28.5" customHeight="1">
      <c r="A277" s="804"/>
      <c r="B277" s="807"/>
      <c r="C277" s="511" t="s">
        <v>3668</v>
      </c>
      <c r="D277" s="307">
        <v>25</v>
      </c>
      <c r="E277" s="3">
        <v>10</v>
      </c>
      <c r="F277" s="501">
        <f t="shared" si="4"/>
        <v>250</v>
      </c>
      <c r="G277" s="8">
        <v>291</v>
      </c>
    </row>
    <row r="278" spans="1:7" s="1" customFormat="1" ht="28.5" customHeight="1">
      <c r="A278" s="804"/>
      <c r="B278" s="807"/>
      <c r="C278" s="519" t="s">
        <v>3669</v>
      </c>
      <c r="D278" s="307">
        <v>15</v>
      </c>
      <c r="E278" s="194">
        <v>20</v>
      </c>
      <c r="F278" s="501">
        <f t="shared" si="4"/>
        <v>300</v>
      </c>
      <c r="G278" s="8">
        <v>291</v>
      </c>
    </row>
    <row r="279" spans="1:7" s="1" customFormat="1" ht="28.5" customHeight="1">
      <c r="A279" s="804"/>
      <c r="B279" s="807"/>
      <c r="C279" s="519" t="s">
        <v>3670</v>
      </c>
      <c r="D279" s="309">
        <v>45</v>
      </c>
      <c r="E279" s="194">
        <v>20</v>
      </c>
      <c r="F279" s="501">
        <f t="shared" si="4"/>
        <v>900</v>
      </c>
      <c r="G279" s="602">
        <v>291</v>
      </c>
    </row>
    <row r="280" spans="1:7" s="1" customFormat="1" ht="28.5" customHeight="1">
      <c r="A280" s="804"/>
      <c r="B280" s="807"/>
      <c r="C280" s="519" t="s">
        <v>3671</v>
      </c>
      <c r="D280" s="307">
        <v>10</v>
      </c>
      <c r="E280" s="194">
        <v>30</v>
      </c>
      <c r="F280" s="501">
        <f t="shared" si="4"/>
        <v>300</v>
      </c>
      <c r="G280" s="8">
        <v>291</v>
      </c>
    </row>
    <row r="281" spans="1:7" s="1" customFormat="1" ht="28.5" customHeight="1">
      <c r="A281" s="804"/>
      <c r="B281" s="807"/>
      <c r="C281" s="519" t="s">
        <v>1485</v>
      </c>
      <c r="D281" s="309">
        <v>5</v>
      </c>
      <c r="E281" s="194">
        <v>10</v>
      </c>
      <c r="F281" s="501">
        <f t="shared" si="4"/>
        <v>50</v>
      </c>
      <c r="G281" s="602">
        <v>291</v>
      </c>
    </row>
    <row r="282" spans="1:7" s="1" customFormat="1" ht="28.5" customHeight="1">
      <c r="A282" s="804"/>
      <c r="B282" s="807"/>
      <c r="C282" s="511" t="s">
        <v>3672</v>
      </c>
      <c r="D282" s="309">
        <v>25</v>
      </c>
      <c r="E282" s="194">
        <v>20</v>
      </c>
      <c r="F282" s="501">
        <f t="shared" si="4"/>
        <v>500</v>
      </c>
      <c r="G282" s="602">
        <v>291</v>
      </c>
    </row>
    <row r="283" spans="1:7" s="1" customFormat="1" ht="28.5" customHeight="1">
      <c r="A283" s="804"/>
      <c r="B283" s="807"/>
      <c r="C283" s="511" t="s">
        <v>3673</v>
      </c>
      <c r="D283" s="307">
        <v>25</v>
      </c>
      <c r="E283" s="3">
        <v>10</v>
      </c>
      <c r="F283" s="501">
        <f t="shared" si="4"/>
        <v>250</v>
      </c>
      <c r="G283" s="8">
        <v>291</v>
      </c>
    </row>
    <row r="284" spans="1:7" s="1" customFormat="1" ht="28.5" customHeight="1">
      <c r="A284" s="804"/>
      <c r="B284" s="807"/>
      <c r="C284" s="511" t="s">
        <v>1523</v>
      </c>
      <c r="D284" s="310">
        <v>5</v>
      </c>
      <c r="E284" s="194">
        <v>25</v>
      </c>
      <c r="F284" s="501">
        <f t="shared" si="4"/>
        <v>125</v>
      </c>
      <c r="G284" s="602">
        <v>291</v>
      </c>
    </row>
    <row r="285" spans="1:7" s="1" customFormat="1" ht="28.5" customHeight="1">
      <c r="A285" s="804"/>
      <c r="B285" s="807"/>
      <c r="C285" s="511" t="s">
        <v>3674</v>
      </c>
      <c r="D285" s="309">
        <v>10</v>
      </c>
      <c r="E285" s="194">
        <v>25</v>
      </c>
      <c r="F285" s="501">
        <f t="shared" si="4"/>
        <v>250</v>
      </c>
      <c r="G285" s="602">
        <v>291</v>
      </c>
    </row>
    <row r="286" spans="1:7" s="1" customFormat="1" ht="28.5" customHeight="1">
      <c r="A286" s="804"/>
      <c r="B286" s="807"/>
      <c r="C286" s="511" t="s">
        <v>3675</v>
      </c>
      <c r="D286" s="309">
        <v>15</v>
      </c>
      <c r="E286" s="194">
        <v>25</v>
      </c>
      <c r="F286" s="501">
        <f t="shared" si="4"/>
        <v>375</v>
      </c>
      <c r="G286" s="602">
        <v>291</v>
      </c>
    </row>
    <row r="287" spans="1:7" s="1" customFormat="1" ht="28.5" customHeight="1">
      <c r="A287" s="804"/>
      <c r="B287" s="807"/>
      <c r="C287" s="519" t="s">
        <v>3676</v>
      </c>
      <c r="D287" s="309">
        <v>75</v>
      </c>
      <c r="E287" s="194">
        <v>50</v>
      </c>
      <c r="F287" s="501">
        <f t="shared" si="4"/>
        <v>3750</v>
      </c>
      <c r="G287" s="602">
        <v>291</v>
      </c>
    </row>
    <row r="288" spans="1:7" s="1" customFormat="1" ht="28.5" customHeight="1">
      <c r="A288" s="804"/>
      <c r="B288" s="807"/>
      <c r="C288" s="519" t="s">
        <v>3677</v>
      </c>
      <c r="D288" s="309">
        <v>50</v>
      </c>
      <c r="E288" s="194">
        <v>25</v>
      </c>
      <c r="F288" s="501">
        <f t="shared" si="4"/>
        <v>1250</v>
      </c>
      <c r="G288" s="602">
        <v>291</v>
      </c>
    </row>
    <row r="289" spans="1:7" s="1" customFormat="1" ht="28.5" customHeight="1">
      <c r="A289" s="804"/>
      <c r="B289" s="807"/>
      <c r="C289" s="519" t="s">
        <v>3678</v>
      </c>
      <c r="D289" s="309">
        <v>5</v>
      </c>
      <c r="E289" s="194">
        <v>25</v>
      </c>
      <c r="F289" s="501">
        <f t="shared" si="4"/>
        <v>125</v>
      </c>
      <c r="G289" s="602">
        <v>291</v>
      </c>
    </row>
    <row r="290" spans="1:7" s="1" customFormat="1" ht="28.5" customHeight="1">
      <c r="A290" s="804"/>
      <c r="B290" s="807"/>
      <c r="C290" s="511" t="s">
        <v>3679</v>
      </c>
      <c r="D290" s="307">
        <v>5</v>
      </c>
      <c r="E290" s="3">
        <v>25</v>
      </c>
      <c r="F290" s="501">
        <f t="shared" si="4"/>
        <v>125</v>
      </c>
      <c r="G290" s="8">
        <v>291</v>
      </c>
    </row>
    <row r="291" spans="1:7" s="1" customFormat="1" ht="28.5" customHeight="1">
      <c r="A291" s="804"/>
      <c r="B291" s="807"/>
      <c r="C291" s="519" t="s">
        <v>3680</v>
      </c>
      <c r="D291" s="309">
        <v>100</v>
      </c>
      <c r="E291" s="194">
        <v>10</v>
      </c>
      <c r="F291" s="501">
        <f t="shared" si="4"/>
        <v>1000</v>
      </c>
      <c r="G291" s="602">
        <v>291</v>
      </c>
    </row>
    <row r="292" spans="1:7" s="1" customFormat="1" ht="28.5" customHeight="1">
      <c r="A292" s="804"/>
      <c r="B292" s="807"/>
      <c r="C292" s="511" t="s">
        <v>1470</v>
      </c>
      <c r="D292" s="309">
        <v>15</v>
      </c>
      <c r="E292" s="194">
        <v>20</v>
      </c>
      <c r="F292" s="501">
        <f t="shared" si="4"/>
        <v>300</v>
      </c>
      <c r="G292" s="602">
        <v>291</v>
      </c>
    </row>
    <row r="293" spans="1:7" s="1" customFormat="1" ht="28.5" customHeight="1">
      <c r="A293" s="804"/>
      <c r="B293" s="807"/>
      <c r="C293" s="519" t="s">
        <v>1478</v>
      </c>
      <c r="D293" s="309">
        <v>15</v>
      </c>
      <c r="E293" s="194">
        <v>20</v>
      </c>
      <c r="F293" s="501">
        <f t="shared" si="4"/>
        <v>300</v>
      </c>
      <c r="G293" s="602">
        <v>291</v>
      </c>
    </row>
    <row r="294" spans="1:7" s="1" customFormat="1" ht="28.5" customHeight="1">
      <c r="A294" s="804"/>
      <c r="B294" s="807"/>
      <c r="C294" s="511" t="s">
        <v>3681</v>
      </c>
      <c r="D294" s="309">
        <v>35</v>
      </c>
      <c r="E294" s="194">
        <v>10</v>
      </c>
      <c r="F294" s="501">
        <f t="shared" si="4"/>
        <v>350</v>
      </c>
      <c r="G294" s="602">
        <v>291</v>
      </c>
    </row>
    <row r="295" spans="1:7" s="1" customFormat="1" ht="28.5" customHeight="1">
      <c r="A295" s="804"/>
      <c r="B295" s="807"/>
      <c r="C295" s="511" t="s">
        <v>3682</v>
      </c>
      <c r="D295" s="309">
        <v>22</v>
      </c>
      <c r="E295" s="194">
        <v>10</v>
      </c>
      <c r="F295" s="501">
        <f t="shared" si="4"/>
        <v>220</v>
      </c>
      <c r="G295" s="602">
        <v>291</v>
      </c>
    </row>
    <row r="296" spans="1:7" s="1" customFormat="1" ht="28.5" customHeight="1">
      <c r="A296" s="804"/>
      <c r="B296" s="807"/>
      <c r="C296" s="511" t="s">
        <v>1493</v>
      </c>
      <c r="D296" s="309">
        <v>22</v>
      </c>
      <c r="E296" s="194">
        <v>20</v>
      </c>
      <c r="F296" s="501">
        <f t="shared" si="4"/>
        <v>440</v>
      </c>
      <c r="G296" s="602">
        <v>291</v>
      </c>
    </row>
    <row r="297" spans="1:7" s="1" customFormat="1" ht="28.5" customHeight="1">
      <c r="A297" s="804"/>
      <c r="B297" s="807"/>
      <c r="C297" s="511" t="s">
        <v>3683</v>
      </c>
      <c r="D297" s="307">
        <v>22</v>
      </c>
      <c r="E297" s="3">
        <v>10</v>
      </c>
      <c r="F297" s="501">
        <f t="shared" si="4"/>
        <v>220</v>
      </c>
      <c r="G297" s="8">
        <v>291</v>
      </c>
    </row>
    <row r="298" spans="1:7" s="1" customFormat="1" ht="28.5" customHeight="1">
      <c r="A298" s="804"/>
      <c r="B298" s="807"/>
      <c r="C298" s="519" t="s">
        <v>3684</v>
      </c>
      <c r="D298" s="309">
        <v>22</v>
      </c>
      <c r="E298" s="194">
        <v>20</v>
      </c>
      <c r="F298" s="501">
        <f t="shared" si="4"/>
        <v>440</v>
      </c>
      <c r="G298" s="602">
        <v>291</v>
      </c>
    </row>
    <row r="299" spans="1:7" s="1" customFormat="1" ht="28.5" customHeight="1">
      <c r="A299" s="804"/>
      <c r="B299" s="807"/>
      <c r="C299" s="519" t="s">
        <v>3685</v>
      </c>
      <c r="D299" s="309">
        <v>22</v>
      </c>
      <c r="E299" s="194">
        <v>20</v>
      </c>
      <c r="F299" s="501">
        <f t="shared" si="4"/>
        <v>440</v>
      </c>
      <c r="G299" s="602">
        <v>291</v>
      </c>
    </row>
    <row r="300" spans="1:7" s="1" customFormat="1" ht="28.5" customHeight="1">
      <c r="A300" s="804"/>
      <c r="B300" s="807"/>
      <c r="C300" s="519" t="s">
        <v>3686</v>
      </c>
      <c r="D300" s="309">
        <v>22</v>
      </c>
      <c r="E300" s="194">
        <v>20</v>
      </c>
      <c r="F300" s="501">
        <f t="shared" si="4"/>
        <v>440</v>
      </c>
      <c r="G300" s="602">
        <v>291</v>
      </c>
    </row>
    <row r="301" spans="1:7" s="1" customFormat="1" ht="28.5" customHeight="1">
      <c r="A301" s="804"/>
      <c r="B301" s="807"/>
      <c r="C301" s="519" t="s">
        <v>2509</v>
      </c>
      <c r="D301" s="307">
        <v>25</v>
      </c>
      <c r="E301" s="194">
        <v>10</v>
      </c>
      <c r="F301" s="501">
        <f t="shared" si="4"/>
        <v>250</v>
      </c>
      <c r="G301" s="8">
        <v>291</v>
      </c>
    </row>
    <row r="302" spans="1:7" s="1" customFormat="1" ht="28.5" customHeight="1">
      <c r="A302" s="804"/>
      <c r="B302" s="807"/>
      <c r="C302" s="519" t="s">
        <v>3687</v>
      </c>
      <c r="D302" s="307">
        <v>125</v>
      </c>
      <c r="E302" s="194">
        <v>2</v>
      </c>
      <c r="F302" s="501">
        <f t="shared" si="4"/>
        <v>250</v>
      </c>
      <c r="G302" s="8">
        <v>291</v>
      </c>
    </row>
    <row r="303" spans="1:7" s="1" customFormat="1" ht="28.5" customHeight="1">
      <c r="A303" s="804"/>
      <c r="B303" s="807"/>
      <c r="C303" s="519" t="s">
        <v>3688</v>
      </c>
      <c r="D303" s="307">
        <v>60</v>
      </c>
      <c r="E303" s="194">
        <v>10</v>
      </c>
      <c r="F303" s="501">
        <f t="shared" si="4"/>
        <v>600</v>
      </c>
      <c r="G303" s="8">
        <v>291</v>
      </c>
    </row>
    <row r="304" spans="1:7" s="1" customFormat="1" ht="28.5" customHeight="1">
      <c r="A304" s="804"/>
      <c r="B304" s="807"/>
      <c r="C304" s="519" t="s">
        <v>3689</v>
      </c>
      <c r="D304" s="307">
        <v>125</v>
      </c>
      <c r="E304" s="194">
        <v>3</v>
      </c>
      <c r="F304" s="501">
        <f t="shared" si="4"/>
        <v>375</v>
      </c>
      <c r="G304" s="8">
        <v>291</v>
      </c>
    </row>
    <row r="305" spans="1:7" s="1" customFormat="1" ht="28.5" customHeight="1">
      <c r="A305" s="804"/>
      <c r="B305" s="807"/>
      <c r="C305" s="511" t="s">
        <v>3690</v>
      </c>
      <c r="D305" s="309">
        <v>35</v>
      </c>
      <c r="E305" s="194">
        <v>5</v>
      </c>
      <c r="F305" s="501">
        <f t="shared" si="4"/>
        <v>175</v>
      </c>
      <c r="G305" s="602">
        <v>291</v>
      </c>
    </row>
    <row r="306" spans="1:7" s="1" customFormat="1" ht="28.5" customHeight="1">
      <c r="A306" s="804"/>
      <c r="B306" s="807"/>
      <c r="C306" s="511" t="s">
        <v>3691</v>
      </c>
      <c r="D306" s="309">
        <v>35</v>
      </c>
      <c r="E306" s="194">
        <v>2</v>
      </c>
      <c r="F306" s="501">
        <f t="shared" si="4"/>
        <v>70</v>
      </c>
      <c r="G306" s="602">
        <v>291</v>
      </c>
    </row>
    <row r="307" spans="1:7" s="1" customFormat="1" ht="28.5" customHeight="1">
      <c r="A307" s="804"/>
      <c r="B307" s="807"/>
      <c r="C307" s="519" t="s">
        <v>3692</v>
      </c>
      <c r="D307" s="307">
        <v>10</v>
      </c>
      <c r="E307" s="194">
        <v>15</v>
      </c>
      <c r="F307" s="501">
        <f t="shared" si="4"/>
        <v>150</v>
      </c>
      <c r="G307" s="8">
        <v>291</v>
      </c>
    </row>
    <row r="308" spans="1:7" s="1" customFormat="1" ht="28.5" customHeight="1">
      <c r="A308" s="804"/>
      <c r="B308" s="807"/>
      <c r="C308" s="519" t="s">
        <v>3693</v>
      </c>
      <c r="D308" s="309">
        <v>15</v>
      </c>
      <c r="E308" s="194">
        <v>10</v>
      </c>
      <c r="F308" s="501">
        <f t="shared" si="4"/>
        <v>150</v>
      </c>
      <c r="G308" s="602">
        <v>291</v>
      </c>
    </row>
    <row r="309" spans="1:7" s="1" customFormat="1" ht="28.5" customHeight="1">
      <c r="A309" s="804"/>
      <c r="B309" s="807"/>
      <c r="C309" s="511" t="s">
        <v>3694</v>
      </c>
      <c r="D309" s="309">
        <v>20</v>
      </c>
      <c r="E309" s="194">
        <v>10</v>
      </c>
      <c r="F309" s="501">
        <f t="shared" si="4"/>
        <v>200</v>
      </c>
      <c r="G309" s="602">
        <v>291</v>
      </c>
    </row>
    <row r="310" spans="1:7" s="1" customFormat="1" ht="28.5" customHeight="1">
      <c r="A310" s="804"/>
      <c r="B310" s="807"/>
      <c r="C310" s="511" t="s">
        <v>3695</v>
      </c>
      <c r="D310" s="309">
        <v>15</v>
      </c>
      <c r="E310" s="194">
        <v>6</v>
      </c>
      <c r="F310" s="501">
        <f t="shared" si="4"/>
        <v>90</v>
      </c>
      <c r="G310" s="602">
        <v>291</v>
      </c>
    </row>
    <row r="311" spans="1:7" s="1" customFormat="1" ht="28.5" customHeight="1">
      <c r="A311" s="804"/>
      <c r="B311" s="807"/>
      <c r="C311" s="519" t="s">
        <v>3696</v>
      </c>
      <c r="D311" s="307">
        <v>25</v>
      </c>
      <c r="E311" s="3">
        <v>20</v>
      </c>
      <c r="F311" s="501">
        <f t="shared" si="4"/>
        <v>500</v>
      </c>
      <c r="G311" s="8">
        <v>291</v>
      </c>
    </row>
    <row r="312" spans="1:7" s="1" customFormat="1" ht="28.5" customHeight="1">
      <c r="A312" s="804"/>
      <c r="B312" s="807"/>
      <c r="C312" s="519" t="s">
        <v>359</v>
      </c>
      <c r="D312" s="309">
        <v>35</v>
      </c>
      <c r="E312" s="194">
        <v>10</v>
      </c>
      <c r="F312" s="501">
        <f t="shared" si="4"/>
        <v>350</v>
      </c>
      <c r="G312" s="602">
        <v>291</v>
      </c>
    </row>
    <row r="313" spans="1:7" s="1" customFormat="1" ht="28.5" customHeight="1">
      <c r="A313" s="804"/>
      <c r="B313" s="807"/>
      <c r="C313" s="519" t="s">
        <v>562</v>
      </c>
      <c r="D313" s="307">
        <v>150</v>
      </c>
      <c r="E313" s="194">
        <v>10</v>
      </c>
      <c r="F313" s="501">
        <f t="shared" si="4"/>
        <v>1500</v>
      </c>
      <c r="G313" s="8">
        <v>291</v>
      </c>
    </row>
    <row r="314" spans="1:7" s="1" customFormat="1" ht="28.5" customHeight="1">
      <c r="A314" s="804"/>
      <c r="B314" s="807"/>
      <c r="C314" s="519" t="s">
        <v>356</v>
      </c>
      <c r="D314" s="309">
        <v>125</v>
      </c>
      <c r="E314" s="194">
        <v>1</v>
      </c>
      <c r="F314" s="501">
        <f t="shared" si="4"/>
        <v>125</v>
      </c>
      <c r="G314" s="602">
        <v>291</v>
      </c>
    </row>
    <row r="315" spans="1:7" s="1" customFormat="1" ht="28.5" customHeight="1">
      <c r="A315" s="804"/>
      <c r="B315" s="807"/>
      <c r="C315" s="511" t="s">
        <v>3697</v>
      </c>
      <c r="D315" s="309">
        <v>75</v>
      </c>
      <c r="E315" s="194">
        <v>20</v>
      </c>
      <c r="F315" s="501">
        <f t="shared" si="4"/>
        <v>1500</v>
      </c>
      <c r="G315" s="602">
        <v>291</v>
      </c>
    </row>
    <row r="316" spans="1:7" s="1" customFormat="1" ht="28.5" customHeight="1">
      <c r="A316" s="804"/>
      <c r="B316" s="807"/>
      <c r="C316" s="519" t="s">
        <v>3698</v>
      </c>
      <c r="D316" s="309">
        <v>15</v>
      </c>
      <c r="E316" s="194">
        <v>10</v>
      </c>
      <c r="F316" s="501">
        <f t="shared" si="4"/>
        <v>150</v>
      </c>
      <c r="G316" s="602">
        <v>291</v>
      </c>
    </row>
    <row r="317" spans="1:7" s="1" customFormat="1" ht="28.5" customHeight="1">
      <c r="A317" s="804"/>
      <c r="B317" s="807"/>
      <c r="C317" s="519" t="s">
        <v>3699</v>
      </c>
      <c r="D317" s="307">
        <v>5</v>
      </c>
      <c r="E317" s="194">
        <v>100</v>
      </c>
      <c r="F317" s="501">
        <f t="shared" si="4"/>
        <v>500</v>
      </c>
      <c r="G317" s="8">
        <v>291</v>
      </c>
    </row>
    <row r="318" spans="1:7" s="1" customFormat="1" ht="28.5" customHeight="1">
      <c r="A318" s="804"/>
      <c r="B318" s="807"/>
      <c r="C318" s="519" t="s">
        <v>3700</v>
      </c>
      <c r="D318" s="307">
        <v>5</v>
      </c>
      <c r="E318" s="194">
        <v>100</v>
      </c>
      <c r="F318" s="501">
        <f t="shared" si="4"/>
        <v>500</v>
      </c>
      <c r="G318" s="8">
        <v>291</v>
      </c>
    </row>
    <row r="319" spans="1:7" s="1" customFormat="1" ht="28.5" customHeight="1">
      <c r="A319" s="804"/>
      <c r="B319" s="807"/>
      <c r="C319" s="511" t="s">
        <v>3701</v>
      </c>
      <c r="D319" s="309">
        <v>75</v>
      </c>
      <c r="E319" s="194">
        <v>1</v>
      </c>
      <c r="F319" s="501">
        <f t="shared" si="4"/>
        <v>75</v>
      </c>
      <c r="G319" s="602">
        <v>291</v>
      </c>
    </row>
    <row r="320" spans="1:7" s="1" customFormat="1" ht="28.5" customHeight="1">
      <c r="A320" s="804"/>
      <c r="B320" s="807"/>
      <c r="C320" s="519" t="s">
        <v>3702</v>
      </c>
      <c r="D320" s="307">
        <v>15</v>
      </c>
      <c r="E320" s="194">
        <v>30</v>
      </c>
      <c r="F320" s="501">
        <f t="shared" si="4"/>
        <v>450</v>
      </c>
      <c r="G320" s="8">
        <v>291</v>
      </c>
    </row>
    <row r="321" spans="1:7" s="1" customFormat="1" ht="28.5" customHeight="1">
      <c r="A321" s="804"/>
      <c r="B321" s="807"/>
      <c r="C321" s="519" t="s">
        <v>3703</v>
      </c>
      <c r="D321" s="307">
        <v>15</v>
      </c>
      <c r="E321" s="194">
        <v>30</v>
      </c>
      <c r="F321" s="501">
        <f t="shared" si="4"/>
        <v>450</v>
      </c>
      <c r="G321" s="8">
        <v>291</v>
      </c>
    </row>
    <row r="322" spans="1:7" s="1" customFormat="1" ht="28.5" customHeight="1">
      <c r="A322" s="804"/>
      <c r="B322" s="807"/>
      <c r="C322" s="511" t="s">
        <v>3704</v>
      </c>
      <c r="D322" s="307">
        <v>60</v>
      </c>
      <c r="E322" s="3">
        <v>5</v>
      </c>
      <c r="F322" s="501">
        <f t="shared" si="4"/>
        <v>300</v>
      </c>
      <c r="G322" s="8">
        <v>291</v>
      </c>
    </row>
    <row r="323" spans="1:7" s="1" customFormat="1" ht="28.5" customHeight="1">
      <c r="A323" s="804"/>
      <c r="B323" s="807"/>
      <c r="C323" s="519" t="s">
        <v>3705</v>
      </c>
      <c r="D323" s="307">
        <v>10</v>
      </c>
      <c r="E323" s="194">
        <v>20</v>
      </c>
      <c r="F323" s="501">
        <f t="shared" si="4"/>
        <v>200</v>
      </c>
      <c r="G323" s="8">
        <v>291</v>
      </c>
    </row>
    <row r="324" spans="1:7" s="1" customFormat="1" ht="28.5" customHeight="1">
      <c r="A324" s="804"/>
      <c r="B324" s="807"/>
      <c r="C324" s="519" t="s">
        <v>3706</v>
      </c>
      <c r="D324" s="307">
        <v>10</v>
      </c>
      <c r="E324" s="194">
        <v>20</v>
      </c>
      <c r="F324" s="501">
        <f t="shared" si="4"/>
        <v>200</v>
      </c>
      <c r="G324" s="8">
        <v>291</v>
      </c>
    </row>
    <row r="325" spans="1:7" s="1" customFormat="1" ht="28.5" customHeight="1">
      <c r="A325" s="804"/>
      <c r="B325" s="807"/>
      <c r="C325" s="511" t="s">
        <v>3707</v>
      </c>
      <c r="D325" s="307">
        <v>10</v>
      </c>
      <c r="E325" s="3">
        <v>20</v>
      </c>
      <c r="F325" s="501">
        <f t="shared" si="4"/>
        <v>200</v>
      </c>
      <c r="G325" s="8">
        <v>291</v>
      </c>
    </row>
    <row r="326" spans="1:7" s="1" customFormat="1" ht="28.5" customHeight="1">
      <c r="A326" s="804"/>
      <c r="B326" s="807"/>
      <c r="C326" s="511" t="s">
        <v>3708</v>
      </c>
      <c r="D326" s="309">
        <v>10</v>
      </c>
      <c r="E326" s="194">
        <v>20</v>
      </c>
      <c r="F326" s="501">
        <f t="shared" si="4"/>
        <v>200</v>
      </c>
      <c r="G326" s="602">
        <v>291</v>
      </c>
    </row>
    <row r="327" spans="1:7" s="1" customFormat="1" ht="28.5" customHeight="1">
      <c r="A327" s="804"/>
      <c r="B327" s="807"/>
      <c r="C327" s="511" t="s">
        <v>3709</v>
      </c>
      <c r="D327" s="309">
        <v>10</v>
      </c>
      <c r="E327" s="194">
        <v>20</v>
      </c>
      <c r="F327" s="501">
        <f t="shared" si="4"/>
        <v>200</v>
      </c>
      <c r="G327" s="602">
        <v>291</v>
      </c>
    </row>
    <row r="328" spans="1:7" s="1" customFormat="1" ht="28.5" customHeight="1">
      <c r="A328" s="804"/>
      <c r="B328" s="807"/>
      <c r="C328" s="519" t="s">
        <v>1015</v>
      </c>
      <c r="D328" s="307">
        <v>10</v>
      </c>
      <c r="E328" s="194">
        <v>30</v>
      </c>
      <c r="F328" s="501">
        <f t="shared" ref="F328:F391" si="5">+E328*D328</f>
        <v>300</v>
      </c>
      <c r="G328" s="8">
        <v>291</v>
      </c>
    </row>
    <row r="329" spans="1:7" s="1" customFormat="1" ht="28.5" customHeight="1">
      <c r="A329" s="804"/>
      <c r="B329" s="807"/>
      <c r="C329" s="511" t="s">
        <v>3710</v>
      </c>
      <c r="D329" s="307">
        <v>60</v>
      </c>
      <c r="E329" s="3">
        <v>20</v>
      </c>
      <c r="F329" s="501">
        <f t="shared" si="5"/>
        <v>1200</v>
      </c>
      <c r="G329" s="8">
        <v>291</v>
      </c>
    </row>
    <row r="330" spans="1:7" s="1" customFormat="1" ht="28.5" customHeight="1">
      <c r="A330" s="804"/>
      <c r="B330" s="807"/>
      <c r="C330" s="519" t="s">
        <v>3711</v>
      </c>
      <c r="D330" s="307">
        <v>20</v>
      </c>
      <c r="E330" s="194">
        <v>10</v>
      </c>
      <c r="F330" s="501">
        <f t="shared" si="5"/>
        <v>200</v>
      </c>
      <c r="G330" s="8">
        <v>291</v>
      </c>
    </row>
    <row r="331" spans="1:7" s="1" customFormat="1" ht="28.5" customHeight="1">
      <c r="A331" s="804"/>
      <c r="B331" s="807"/>
      <c r="C331" s="519" t="s">
        <v>3712</v>
      </c>
      <c r="D331" s="309">
        <v>35</v>
      </c>
      <c r="E331" s="194">
        <v>15</v>
      </c>
      <c r="F331" s="501">
        <f t="shared" si="5"/>
        <v>525</v>
      </c>
      <c r="G331" s="602">
        <v>291</v>
      </c>
    </row>
    <row r="332" spans="1:7" s="1" customFormat="1" ht="28.5" customHeight="1">
      <c r="A332" s="804"/>
      <c r="B332" s="807"/>
      <c r="C332" s="519" t="s">
        <v>3713</v>
      </c>
      <c r="D332" s="307">
        <v>78</v>
      </c>
      <c r="E332" s="194">
        <v>5</v>
      </c>
      <c r="F332" s="501">
        <f t="shared" si="5"/>
        <v>390</v>
      </c>
      <c r="G332" s="8">
        <v>291</v>
      </c>
    </row>
    <row r="333" spans="1:7" s="1" customFormat="1" ht="28.5" customHeight="1">
      <c r="A333" s="804"/>
      <c r="B333" s="807"/>
      <c r="C333" s="519" t="s">
        <v>983</v>
      </c>
      <c r="D333" s="309">
        <v>250</v>
      </c>
      <c r="E333" s="194">
        <v>2</v>
      </c>
      <c r="F333" s="501">
        <f t="shared" si="5"/>
        <v>500</v>
      </c>
      <c r="G333" s="602">
        <v>291</v>
      </c>
    </row>
    <row r="334" spans="1:7" s="1" customFormat="1" ht="28.5" customHeight="1">
      <c r="A334" s="804"/>
      <c r="B334" s="807"/>
      <c r="C334" s="519" t="s">
        <v>3714</v>
      </c>
      <c r="D334" s="307">
        <v>30</v>
      </c>
      <c r="E334" s="194">
        <v>5</v>
      </c>
      <c r="F334" s="501">
        <f t="shared" si="5"/>
        <v>150</v>
      </c>
      <c r="G334" s="8">
        <v>291</v>
      </c>
    </row>
    <row r="335" spans="1:7" s="1" customFormat="1" ht="28.5" customHeight="1">
      <c r="A335" s="804"/>
      <c r="B335" s="807"/>
      <c r="C335" s="519" t="s">
        <v>3715</v>
      </c>
      <c r="D335" s="307">
        <v>30</v>
      </c>
      <c r="E335" s="194">
        <v>5</v>
      </c>
      <c r="F335" s="501">
        <f t="shared" si="5"/>
        <v>150</v>
      </c>
      <c r="G335" s="8">
        <v>291</v>
      </c>
    </row>
    <row r="336" spans="1:7" s="1" customFormat="1" ht="28.5" customHeight="1">
      <c r="A336" s="804"/>
      <c r="B336" s="807"/>
      <c r="C336" s="519" t="s">
        <v>337</v>
      </c>
      <c r="D336" s="309">
        <v>5</v>
      </c>
      <c r="E336" s="194">
        <v>30</v>
      </c>
      <c r="F336" s="501">
        <f t="shared" si="5"/>
        <v>150</v>
      </c>
      <c r="G336" s="602">
        <v>291</v>
      </c>
    </row>
    <row r="337" spans="1:7" s="1" customFormat="1" ht="28.5" customHeight="1">
      <c r="A337" s="804"/>
      <c r="B337" s="807"/>
      <c r="C337" s="519" t="s">
        <v>3716</v>
      </c>
      <c r="D337" s="309">
        <v>10</v>
      </c>
      <c r="E337" s="194">
        <v>20</v>
      </c>
      <c r="F337" s="501">
        <f t="shared" si="5"/>
        <v>200</v>
      </c>
      <c r="G337" s="602">
        <v>291</v>
      </c>
    </row>
    <row r="338" spans="1:7" s="1" customFormat="1" ht="28.5" customHeight="1">
      <c r="A338" s="804"/>
      <c r="B338" s="807"/>
      <c r="C338" s="511" t="s">
        <v>3717</v>
      </c>
      <c r="D338" s="307">
        <v>45</v>
      </c>
      <c r="E338" s="3">
        <v>10</v>
      </c>
      <c r="F338" s="501">
        <f t="shared" si="5"/>
        <v>450</v>
      </c>
      <c r="G338" s="8">
        <v>291</v>
      </c>
    </row>
    <row r="339" spans="1:7" s="1" customFormat="1" ht="28.5" customHeight="1">
      <c r="A339" s="804"/>
      <c r="B339" s="807"/>
      <c r="C339" s="511" t="s">
        <v>3718</v>
      </c>
      <c r="D339" s="309">
        <v>30</v>
      </c>
      <c r="E339" s="194">
        <v>10</v>
      </c>
      <c r="F339" s="501">
        <f t="shared" si="5"/>
        <v>300</v>
      </c>
      <c r="G339" s="602">
        <v>291</v>
      </c>
    </row>
    <row r="340" spans="1:7" s="1" customFormat="1" ht="28.5" customHeight="1">
      <c r="A340" s="804"/>
      <c r="B340" s="807"/>
      <c r="C340" s="519" t="s">
        <v>338</v>
      </c>
      <c r="D340" s="307">
        <v>10</v>
      </c>
      <c r="E340" s="194">
        <v>20</v>
      </c>
      <c r="F340" s="501">
        <f t="shared" si="5"/>
        <v>200</v>
      </c>
      <c r="G340" s="8">
        <v>291</v>
      </c>
    </row>
    <row r="341" spans="1:7" s="1" customFormat="1" ht="28.5" customHeight="1">
      <c r="A341" s="804"/>
      <c r="B341" s="807"/>
      <c r="C341" s="519" t="s">
        <v>3719</v>
      </c>
      <c r="D341" s="307">
        <v>5</v>
      </c>
      <c r="E341" s="194">
        <v>10</v>
      </c>
      <c r="F341" s="501">
        <f t="shared" si="5"/>
        <v>50</v>
      </c>
      <c r="G341" s="8">
        <v>291</v>
      </c>
    </row>
    <row r="342" spans="1:7" s="1" customFormat="1" ht="28.5" customHeight="1">
      <c r="A342" s="804"/>
      <c r="B342" s="807"/>
      <c r="C342" s="519" t="s">
        <v>3720</v>
      </c>
      <c r="D342" s="307">
        <v>85</v>
      </c>
      <c r="E342" s="194">
        <v>10</v>
      </c>
      <c r="F342" s="501">
        <f t="shared" si="5"/>
        <v>850</v>
      </c>
      <c r="G342" s="8">
        <v>291</v>
      </c>
    </row>
    <row r="343" spans="1:7" s="1" customFormat="1" ht="28.5" customHeight="1">
      <c r="A343" s="804"/>
      <c r="B343" s="807"/>
      <c r="C343" s="519" t="s">
        <v>3721</v>
      </c>
      <c r="D343" s="307">
        <v>40</v>
      </c>
      <c r="E343" s="194">
        <v>10</v>
      </c>
      <c r="F343" s="501">
        <f t="shared" si="5"/>
        <v>400</v>
      </c>
      <c r="G343" s="8">
        <v>291</v>
      </c>
    </row>
    <row r="344" spans="1:7" s="1" customFormat="1" ht="28.5" customHeight="1">
      <c r="A344" s="804"/>
      <c r="B344" s="807"/>
      <c r="C344" s="519" t="s">
        <v>3722</v>
      </c>
      <c r="D344" s="307">
        <v>40</v>
      </c>
      <c r="E344" s="194">
        <v>30</v>
      </c>
      <c r="F344" s="501">
        <f t="shared" si="5"/>
        <v>1200</v>
      </c>
      <c r="G344" s="8">
        <v>292</v>
      </c>
    </row>
    <row r="345" spans="1:7" s="1" customFormat="1" ht="28.5" customHeight="1">
      <c r="A345" s="804"/>
      <c r="B345" s="807"/>
      <c r="C345" s="519" t="s">
        <v>3723</v>
      </c>
      <c r="D345" s="307">
        <v>30</v>
      </c>
      <c r="E345" s="194">
        <v>10</v>
      </c>
      <c r="F345" s="501">
        <f t="shared" si="5"/>
        <v>300</v>
      </c>
      <c r="G345" s="8">
        <v>292</v>
      </c>
    </row>
    <row r="346" spans="1:7" s="1" customFormat="1" ht="28.5" customHeight="1">
      <c r="A346" s="804"/>
      <c r="B346" s="807"/>
      <c r="C346" s="519" t="s">
        <v>3724</v>
      </c>
      <c r="D346" s="309">
        <v>25</v>
      </c>
      <c r="E346" s="194">
        <v>1</v>
      </c>
      <c r="F346" s="501">
        <f t="shared" si="5"/>
        <v>25</v>
      </c>
      <c r="G346" s="602">
        <v>292</v>
      </c>
    </row>
    <row r="347" spans="1:7" s="1" customFormat="1" ht="28.5" customHeight="1">
      <c r="A347" s="804"/>
      <c r="B347" s="807"/>
      <c r="C347" s="519" t="s">
        <v>3725</v>
      </c>
      <c r="D347" s="307">
        <v>140</v>
      </c>
      <c r="E347" s="194">
        <v>5</v>
      </c>
      <c r="F347" s="501">
        <f t="shared" si="5"/>
        <v>700</v>
      </c>
      <c r="G347" s="8">
        <v>292</v>
      </c>
    </row>
    <row r="348" spans="1:7" s="1" customFormat="1" ht="28.5" customHeight="1">
      <c r="A348" s="804"/>
      <c r="B348" s="807"/>
      <c r="C348" s="519" t="s">
        <v>3726</v>
      </c>
      <c r="D348" s="307">
        <v>20</v>
      </c>
      <c r="E348" s="194">
        <v>5</v>
      </c>
      <c r="F348" s="501">
        <f t="shared" si="5"/>
        <v>100</v>
      </c>
      <c r="G348" s="8">
        <v>292</v>
      </c>
    </row>
    <row r="349" spans="1:7" s="1" customFormat="1" ht="28.5" customHeight="1">
      <c r="A349" s="804"/>
      <c r="B349" s="807"/>
      <c r="C349" s="519" t="s">
        <v>1128</v>
      </c>
      <c r="D349" s="307">
        <v>50</v>
      </c>
      <c r="E349" s="194">
        <v>20</v>
      </c>
      <c r="F349" s="501">
        <f t="shared" si="5"/>
        <v>1000</v>
      </c>
      <c r="G349" s="8">
        <v>292</v>
      </c>
    </row>
    <row r="350" spans="1:7" s="1" customFormat="1" ht="28.5" customHeight="1">
      <c r="A350" s="804"/>
      <c r="B350" s="807"/>
      <c r="C350" s="519" t="s">
        <v>3727</v>
      </c>
      <c r="D350" s="307">
        <v>45</v>
      </c>
      <c r="E350" s="194">
        <v>25</v>
      </c>
      <c r="F350" s="501">
        <f t="shared" si="5"/>
        <v>1125</v>
      </c>
      <c r="G350" s="8">
        <v>292</v>
      </c>
    </row>
    <row r="351" spans="1:7" s="1" customFormat="1" ht="28.5" customHeight="1">
      <c r="A351" s="804"/>
      <c r="B351" s="807"/>
      <c r="C351" s="519" t="s">
        <v>3728</v>
      </c>
      <c r="D351" s="307">
        <v>30</v>
      </c>
      <c r="E351" s="194">
        <v>40</v>
      </c>
      <c r="F351" s="501">
        <f t="shared" si="5"/>
        <v>1200</v>
      </c>
      <c r="G351" s="8">
        <v>292</v>
      </c>
    </row>
    <row r="352" spans="1:7" s="1" customFormat="1" ht="28.5" customHeight="1">
      <c r="A352" s="804"/>
      <c r="B352" s="807"/>
      <c r="C352" s="519" t="s">
        <v>3729</v>
      </c>
      <c r="D352" s="307">
        <v>35</v>
      </c>
      <c r="E352" s="194">
        <v>20</v>
      </c>
      <c r="F352" s="501">
        <f t="shared" si="5"/>
        <v>700</v>
      </c>
      <c r="G352" s="8">
        <v>292</v>
      </c>
    </row>
    <row r="353" spans="1:7" s="1" customFormat="1" ht="28.5" customHeight="1">
      <c r="A353" s="804"/>
      <c r="B353" s="807"/>
      <c r="C353" s="519" t="s">
        <v>3730</v>
      </c>
      <c r="D353" s="307">
        <v>40</v>
      </c>
      <c r="E353" s="194">
        <v>20</v>
      </c>
      <c r="F353" s="501">
        <f t="shared" si="5"/>
        <v>800</v>
      </c>
      <c r="G353" s="8">
        <v>292</v>
      </c>
    </row>
    <row r="354" spans="1:7" s="1" customFormat="1" ht="28.5" customHeight="1">
      <c r="A354" s="804"/>
      <c r="B354" s="807"/>
      <c r="C354" s="519" t="s">
        <v>3731</v>
      </c>
      <c r="D354" s="307">
        <v>25</v>
      </c>
      <c r="E354" s="194">
        <v>10</v>
      </c>
      <c r="F354" s="501">
        <f t="shared" si="5"/>
        <v>250</v>
      </c>
      <c r="G354" s="8">
        <v>292</v>
      </c>
    </row>
    <row r="355" spans="1:7" s="1" customFormat="1" ht="28.5" customHeight="1">
      <c r="A355" s="804"/>
      <c r="B355" s="807"/>
      <c r="C355" s="519" t="s">
        <v>3732</v>
      </c>
      <c r="D355" s="307">
        <v>20</v>
      </c>
      <c r="E355" s="194">
        <v>5</v>
      </c>
      <c r="F355" s="501">
        <f t="shared" si="5"/>
        <v>100</v>
      </c>
      <c r="G355" s="8">
        <v>292</v>
      </c>
    </row>
    <row r="356" spans="1:7" s="1" customFormat="1" ht="28.5" customHeight="1">
      <c r="A356" s="804"/>
      <c r="B356" s="807"/>
      <c r="C356" s="519" t="s">
        <v>3733</v>
      </c>
      <c r="D356" s="307">
        <v>2</v>
      </c>
      <c r="E356" s="194">
        <v>20</v>
      </c>
      <c r="F356" s="501">
        <f t="shared" si="5"/>
        <v>40</v>
      </c>
      <c r="G356" s="8">
        <v>292</v>
      </c>
    </row>
    <row r="357" spans="1:7" s="1" customFormat="1" ht="28.5" customHeight="1">
      <c r="A357" s="804"/>
      <c r="B357" s="807"/>
      <c r="C357" s="519" t="s">
        <v>3734</v>
      </c>
      <c r="D357" s="307">
        <v>60</v>
      </c>
      <c r="E357" s="194">
        <v>5</v>
      </c>
      <c r="F357" s="501">
        <f t="shared" si="5"/>
        <v>300</v>
      </c>
      <c r="G357" s="8">
        <v>292</v>
      </c>
    </row>
    <row r="358" spans="1:7" s="1" customFormat="1" ht="28.5" customHeight="1">
      <c r="A358" s="804"/>
      <c r="B358" s="807"/>
      <c r="C358" s="519" t="s">
        <v>3735</v>
      </c>
      <c r="D358" s="307">
        <v>125</v>
      </c>
      <c r="E358" s="194">
        <v>10</v>
      </c>
      <c r="F358" s="501">
        <f t="shared" si="5"/>
        <v>1250</v>
      </c>
      <c r="G358" s="8">
        <v>292</v>
      </c>
    </row>
    <row r="359" spans="1:7" s="1" customFormat="1" ht="28.5" customHeight="1">
      <c r="A359" s="804"/>
      <c r="B359" s="807"/>
      <c r="C359" s="519" t="s">
        <v>3736</v>
      </c>
      <c r="D359" s="307">
        <v>20</v>
      </c>
      <c r="E359" s="194">
        <v>20</v>
      </c>
      <c r="F359" s="501">
        <f t="shared" si="5"/>
        <v>400</v>
      </c>
      <c r="G359" s="8">
        <v>292</v>
      </c>
    </row>
    <row r="360" spans="1:7" s="1" customFormat="1" ht="28.5" customHeight="1">
      <c r="A360" s="804"/>
      <c r="B360" s="807"/>
      <c r="C360" s="519" t="s">
        <v>3737</v>
      </c>
      <c r="D360" s="309">
        <v>20</v>
      </c>
      <c r="E360" s="194">
        <v>20</v>
      </c>
      <c r="F360" s="501">
        <f t="shared" si="5"/>
        <v>400</v>
      </c>
      <c r="G360" s="602">
        <v>292</v>
      </c>
    </row>
    <row r="361" spans="1:7" s="1" customFormat="1" ht="28.5" customHeight="1">
      <c r="A361" s="804"/>
      <c r="B361" s="807"/>
      <c r="C361" s="519" t="s">
        <v>3738</v>
      </c>
      <c r="D361" s="307">
        <v>40</v>
      </c>
      <c r="E361" s="194">
        <v>20</v>
      </c>
      <c r="F361" s="501">
        <f t="shared" si="5"/>
        <v>800</v>
      </c>
      <c r="G361" s="8">
        <v>292</v>
      </c>
    </row>
    <row r="362" spans="1:7" s="1" customFormat="1" ht="28.5" customHeight="1">
      <c r="A362" s="804"/>
      <c r="B362" s="807"/>
      <c r="C362" s="519" t="s">
        <v>3739</v>
      </c>
      <c r="D362" s="309">
        <v>225</v>
      </c>
      <c r="E362" s="194">
        <v>20</v>
      </c>
      <c r="F362" s="501">
        <f t="shared" si="5"/>
        <v>4500</v>
      </c>
      <c r="G362" s="602">
        <v>292</v>
      </c>
    </row>
    <row r="363" spans="1:7" s="1" customFormat="1" ht="28.5" customHeight="1">
      <c r="A363" s="804"/>
      <c r="B363" s="807"/>
      <c r="C363" s="511" t="s">
        <v>3740</v>
      </c>
      <c r="D363" s="307">
        <v>75</v>
      </c>
      <c r="E363" s="3">
        <v>5</v>
      </c>
      <c r="F363" s="501">
        <f t="shared" si="5"/>
        <v>375</v>
      </c>
      <c r="G363" s="8">
        <v>292</v>
      </c>
    </row>
    <row r="364" spans="1:7" s="1" customFormat="1" ht="28.5" customHeight="1">
      <c r="A364" s="804"/>
      <c r="B364" s="807"/>
      <c r="C364" s="519" t="s">
        <v>3741</v>
      </c>
      <c r="D364" s="307">
        <v>20</v>
      </c>
      <c r="E364" s="194">
        <v>30</v>
      </c>
      <c r="F364" s="501">
        <f t="shared" si="5"/>
        <v>600</v>
      </c>
      <c r="G364" s="8">
        <v>292</v>
      </c>
    </row>
    <row r="365" spans="1:7" s="1" customFormat="1" ht="28.5" customHeight="1">
      <c r="A365" s="804"/>
      <c r="B365" s="807"/>
      <c r="C365" s="519" t="s">
        <v>3742</v>
      </c>
      <c r="D365" s="307">
        <v>35</v>
      </c>
      <c r="E365" s="194">
        <v>30</v>
      </c>
      <c r="F365" s="501">
        <f t="shared" si="5"/>
        <v>1050</v>
      </c>
      <c r="G365" s="8">
        <v>292</v>
      </c>
    </row>
    <row r="366" spans="1:7" s="1" customFormat="1" ht="28.5" customHeight="1">
      <c r="A366" s="804"/>
      <c r="B366" s="807"/>
      <c r="C366" s="519" t="s">
        <v>3743</v>
      </c>
      <c r="D366" s="307">
        <v>15</v>
      </c>
      <c r="E366" s="194">
        <v>30</v>
      </c>
      <c r="F366" s="501">
        <f t="shared" si="5"/>
        <v>450</v>
      </c>
      <c r="G366" s="8">
        <v>292</v>
      </c>
    </row>
    <row r="367" spans="1:7" s="1" customFormat="1" ht="28.5" customHeight="1">
      <c r="A367" s="804"/>
      <c r="B367" s="807"/>
      <c r="C367" s="519" t="s">
        <v>3744</v>
      </c>
      <c r="D367" s="307">
        <v>130</v>
      </c>
      <c r="E367" s="194">
        <v>10</v>
      </c>
      <c r="F367" s="501">
        <f t="shared" si="5"/>
        <v>1300</v>
      </c>
      <c r="G367" s="8">
        <v>292</v>
      </c>
    </row>
    <row r="368" spans="1:7" s="1" customFormat="1" ht="28.5" customHeight="1">
      <c r="A368" s="804"/>
      <c r="B368" s="807"/>
      <c r="C368" s="519" t="s">
        <v>3745</v>
      </c>
      <c r="D368" s="307">
        <v>35</v>
      </c>
      <c r="E368" s="194">
        <v>20</v>
      </c>
      <c r="F368" s="501">
        <f t="shared" si="5"/>
        <v>700</v>
      </c>
      <c r="G368" s="8">
        <v>292</v>
      </c>
    </row>
    <row r="369" spans="1:7" s="1" customFormat="1" ht="28.5" customHeight="1">
      <c r="A369" s="804"/>
      <c r="B369" s="807"/>
      <c r="C369" s="519" t="s">
        <v>3746</v>
      </c>
      <c r="D369" s="307">
        <v>25</v>
      </c>
      <c r="E369" s="194">
        <v>20</v>
      </c>
      <c r="F369" s="501">
        <f t="shared" si="5"/>
        <v>500</v>
      </c>
      <c r="G369" s="8">
        <v>292</v>
      </c>
    </row>
    <row r="370" spans="1:7" s="1" customFormat="1" ht="28.5" customHeight="1">
      <c r="A370" s="804"/>
      <c r="B370" s="807"/>
      <c r="C370" s="519" t="s">
        <v>3747</v>
      </c>
      <c r="D370" s="307">
        <v>25</v>
      </c>
      <c r="E370" s="194">
        <v>50</v>
      </c>
      <c r="F370" s="501">
        <f t="shared" si="5"/>
        <v>1250</v>
      </c>
      <c r="G370" s="8">
        <v>292</v>
      </c>
    </row>
    <row r="371" spans="1:7" s="1" customFormat="1" ht="28.5" customHeight="1">
      <c r="A371" s="804"/>
      <c r="B371" s="807"/>
      <c r="C371" s="519" t="s">
        <v>3748</v>
      </c>
      <c r="D371" s="307">
        <v>2.5</v>
      </c>
      <c r="E371" s="194">
        <v>200</v>
      </c>
      <c r="F371" s="501">
        <f t="shared" si="5"/>
        <v>500</v>
      </c>
      <c r="G371" s="8">
        <v>292</v>
      </c>
    </row>
    <row r="372" spans="1:7" s="1" customFormat="1" ht="28.5" customHeight="1">
      <c r="A372" s="804"/>
      <c r="B372" s="807"/>
      <c r="C372" s="519" t="s">
        <v>3749</v>
      </c>
      <c r="D372" s="307">
        <v>50</v>
      </c>
      <c r="E372" s="194">
        <v>10</v>
      </c>
      <c r="F372" s="501">
        <f t="shared" si="5"/>
        <v>500</v>
      </c>
      <c r="G372" s="8">
        <v>292</v>
      </c>
    </row>
    <row r="373" spans="1:7" s="1" customFormat="1" ht="28.5" customHeight="1">
      <c r="A373" s="804"/>
      <c r="B373" s="807"/>
      <c r="C373" s="519" t="s">
        <v>3750</v>
      </c>
      <c r="D373" s="307">
        <v>20</v>
      </c>
      <c r="E373" s="194">
        <v>12</v>
      </c>
      <c r="F373" s="501">
        <f t="shared" si="5"/>
        <v>240</v>
      </c>
      <c r="G373" s="8">
        <v>292</v>
      </c>
    </row>
    <row r="374" spans="1:7" s="1" customFormat="1" ht="28.5" customHeight="1">
      <c r="A374" s="804"/>
      <c r="B374" s="807"/>
      <c r="C374" s="519" t="s">
        <v>3751</v>
      </c>
      <c r="D374" s="307">
        <v>35</v>
      </c>
      <c r="E374" s="194">
        <v>50</v>
      </c>
      <c r="F374" s="501">
        <f t="shared" si="5"/>
        <v>1750</v>
      </c>
      <c r="G374" s="8">
        <v>292</v>
      </c>
    </row>
    <row r="375" spans="1:7" s="1" customFormat="1" ht="28.5" customHeight="1">
      <c r="A375" s="804"/>
      <c r="B375" s="807"/>
      <c r="C375" s="519" t="s">
        <v>3752</v>
      </c>
      <c r="D375" s="307">
        <v>325</v>
      </c>
      <c r="E375" s="3">
        <v>3</v>
      </c>
      <c r="F375" s="501">
        <f t="shared" si="5"/>
        <v>975</v>
      </c>
      <c r="G375" s="8">
        <v>297</v>
      </c>
    </row>
    <row r="376" spans="1:7" s="1" customFormat="1" ht="28.5" customHeight="1">
      <c r="A376" s="804"/>
      <c r="B376" s="807"/>
      <c r="C376" s="519" t="s">
        <v>3753</v>
      </c>
      <c r="D376" s="307">
        <v>5</v>
      </c>
      <c r="E376" s="3">
        <v>15</v>
      </c>
      <c r="F376" s="501">
        <f t="shared" si="5"/>
        <v>75</v>
      </c>
      <c r="G376" s="8">
        <v>297</v>
      </c>
    </row>
    <row r="377" spans="1:7" s="1" customFormat="1" ht="28.5" customHeight="1">
      <c r="A377" s="804"/>
      <c r="B377" s="807"/>
      <c r="C377" s="519" t="s">
        <v>3754</v>
      </c>
      <c r="D377" s="307">
        <v>10</v>
      </c>
      <c r="E377" s="3">
        <v>12</v>
      </c>
      <c r="F377" s="501">
        <f t="shared" si="5"/>
        <v>120</v>
      </c>
      <c r="G377" s="8">
        <v>297</v>
      </c>
    </row>
    <row r="378" spans="1:7" s="1" customFormat="1" ht="28.5" customHeight="1">
      <c r="A378" s="804"/>
      <c r="B378" s="807"/>
      <c r="C378" s="519" t="s">
        <v>3755</v>
      </c>
      <c r="D378" s="307">
        <v>25</v>
      </c>
      <c r="E378" s="3">
        <v>20</v>
      </c>
      <c r="F378" s="501">
        <f t="shared" si="5"/>
        <v>500</v>
      </c>
      <c r="G378" s="8">
        <v>297</v>
      </c>
    </row>
    <row r="379" spans="1:7" s="1" customFormat="1" ht="28.5" customHeight="1">
      <c r="A379" s="804"/>
      <c r="B379" s="807"/>
      <c r="C379" s="519" t="s">
        <v>3756</v>
      </c>
      <c r="D379" s="307">
        <v>60</v>
      </c>
      <c r="E379" s="194">
        <v>10</v>
      </c>
      <c r="F379" s="501">
        <f t="shared" si="5"/>
        <v>600</v>
      </c>
      <c r="G379" s="8">
        <v>297</v>
      </c>
    </row>
    <row r="380" spans="1:7" s="1" customFormat="1" ht="28.5" customHeight="1">
      <c r="A380" s="804"/>
      <c r="B380" s="807"/>
      <c r="C380" s="511" t="s">
        <v>3757</v>
      </c>
      <c r="D380" s="307">
        <v>25</v>
      </c>
      <c r="E380" s="3">
        <v>20</v>
      </c>
      <c r="F380" s="501">
        <f t="shared" si="5"/>
        <v>500</v>
      </c>
      <c r="G380" s="8">
        <v>297</v>
      </c>
    </row>
    <row r="381" spans="1:7" s="1" customFormat="1" ht="28.5" customHeight="1">
      <c r="A381" s="804"/>
      <c r="B381" s="807"/>
      <c r="C381" s="519" t="s">
        <v>3758</v>
      </c>
      <c r="D381" s="307">
        <v>20</v>
      </c>
      <c r="E381" s="194">
        <v>20</v>
      </c>
      <c r="F381" s="501">
        <f t="shared" si="5"/>
        <v>400</v>
      </c>
      <c r="G381" s="8">
        <v>297</v>
      </c>
    </row>
    <row r="382" spans="1:7" s="1" customFormat="1" ht="28.5" customHeight="1">
      <c r="A382" s="804"/>
      <c r="B382" s="807"/>
      <c r="C382" s="519" t="s">
        <v>3759</v>
      </c>
      <c r="D382" s="307">
        <v>45</v>
      </c>
      <c r="E382" s="194">
        <v>10</v>
      </c>
      <c r="F382" s="501">
        <f t="shared" si="5"/>
        <v>450</v>
      </c>
      <c r="G382" s="8">
        <v>297</v>
      </c>
    </row>
    <row r="383" spans="1:7" s="1" customFormat="1" ht="28.5" customHeight="1">
      <c r="A383" s="804"/>
      <c r="B383" s="807"/>
      <c r="C383" s="519" t="s">
        <v>3760</v>
      </c>
      <c r="D383" s="307">
        <v>30</v>
      </c>
      <c r="E383" s="3">
        <v>10</v>
      </c>
      <c r="F383" s="501">
        <f t="shared" si="5"/>
        <v>300</v>
      </c>
      <c r="G383" s="8">
        <v>297</v>
      </c>
    </row>
    <row r="384" spans="1:7" s="1" customFormat="1" ht="28.5" customHeight="1">
      <c r="A384" s="804"/>
      <c r="B384" s="807"/>
      <c r="C384" s="519" t="s">
        <v>3761</v>
      </c>
      <c r="D384" s="307">
        <v>45</v>
      </c>
      <c r="E384" s="3">
        <v>10</v>
      </c>
      <c r="F384" s="501">
        <f t="shared" si="5"/>
        <v>450</v>
      </c>
      <c r="G384" s="8">
        <v>297</v>
      </c>
    </row>
    <row r="385" spans="1:7" s="1" customFormat="1" ht="28.5" customHeight="1">
      <c r="A385" s="804"/>
      <c r="B385" s="807"/>
      <c r="C385" s="519" t="s">
        <v>3762</v>
      </c>
      <c r="D385" s="307">
        <v>50</v>
      </c>
      <c r="E385" s="194">
        <v>20</v>
      </c>
      <c r="F385" s="501">
        <f t="shared" si="5"/>
        <v>1000</v>
      </c>
      <c r="G385" s="8">
        <v>297</v>
      </c>
    </row>
    <row r="386" spans="1:7" s="1" customFormat="1" ht="28.5" customHeight="1">
      <c r="A386" s="804"/>
      <c r="B386" s="807"/>
      <c r="C386" s="519" t="s">
        <v>3763</v>
      </c>
      <c r="D386" s="307">
        <v>5</v>
      </c>
      <c r="E386" s="3">
        <v>20</v>
      </c>
      <c r="F386" s="501">
        <f t="shared" si="5"/>
        <v>100</v>
      </c>
      <c r="G386" s="8">
        <v>297</v>
      </c>
    </row>
    <row r="387" spans="1:7" s="1" customFormat="1" ht="28.5" customHeight="1">
      <c r="A387" s="804"/>
      <c r="B387" s="807"/>
      <c r="C387" s="519" t="s">
        <v>3764</v>
      </c>
      <c r="D387" s="307">
        <v>15</v>
      </c>
      <c r="E387" s="3">
        <v>35</v>
      </c>
      <c r="F387" s="501">
        <f t="shared" si="5"/>
        <v>525</v>
      </c>
      <c r="G387" s="8">
        <v>297</v>
      </c>
    </row>
    <row r="388" spans="1:7" s="1" customFormat="1" ht="28.5" customHeight="1">
      <c r="A388" s="804"/>
      <c r="B388" s="807"/>
      <c r="C388" s="519" t="s">
        <v>3765</v>
      </c>
      <c r="D388" s="307">
        <v>45</v>
      </c>
      <c r="E388" s="3">
        <v>10</v>
      </c>
      <c r="F388" s="501">
        <f t="shared" si="5"/>
        <v>450</v>
      </c>
      <c r="G388" s="8">
        <v>297</v>
      </c>
    </row>
    <row r="389" spans="1:7" s="1" customFormat="1" ht="28.5" customHeight="1">
      <c r="A389" s="804"/>
      <c r="B389" s="807"/>
      <c r="C389" s="519" t="s">
        <v>3766</v>
      </c>
      <c r="D389" s="307">
        <v>30</v>
      </c>
      <c r="E389" s="194">
        <v>5</v>
      </c>
      <c r="F389" s="501">
        <f t="shared" si="5"/>
        <v>150</v>
      </c>
      <c r="G389" s="8">
        <v>297</v>
      </c>
    </row>
    <row r="390" spans="1:7" s="1" customFormat="1" ht="28.5" customHeight="1">
      <c r="A390" s="804"/>
      <c r="B390" s="807"/>
      <c r="C390" s="519" t="s">
        <v>3767</v>
      </c>
      <c r="D390" s="307">
        <v>15</v>
      </c>
      <c r="E390" s="194">
        <v>20</v>
      </c>
      <c r="F390" s="501">
        <f t="shared" si="5"/>
        <v>300</v>
      </c>
      <c r="G390" s="8">
        <v>297</v>
      </c>
    </row>
    <row r="391" spans="1:7" s="1" customFormat="1" ht="28.5" customHeight="1">
      <c r="A391" s="804"/>
      <c r="B391" s="807"/>
      <c r="C391" s="519" t="s">
        <v>3768</v>
      </c>
      <c r="D391" s="307">
        <v>15</v>
      </c>
      <c r="E391" s="194">
        <v>30</v>
      </c>
      <c r="F391" s="501">
        <f t="shared" si="5"/>
        <v>450</v>
      </c>
      <c r="G391" s="8">
        <v>297</v>
      </c>
    </row>
    <row r="392" spans="1:7" s="1" customFormat="1" ht="28.5" customHeight="1">
      <c r="A392" s="804"/>
      <c r="B392" s="807"/>
      <c r="C392" s="519" t="s">
        <v>3769</v>
      </c>
      <c r="D392" s="307">
        <v>90</v>
      </c>
      <c r="E392" s="3">
        <v>2</v>
      </c>
      <c r="F392" s="501">
        <f t="shared" ref="F392:F455" si="6">+E392*D392</f>
        <v>180</v>
      </c>
      <c r="G392" s="8">
        <v>297</v>
      </c>
    </row>
    <row r="393" spans="1:7" s="1" customFormat="1" ht="28.5" customHeight="1">
      <c r="A393" s="804"/>
      <c r="B393" s="807"/>
      <c r="C393" s="519" t="s">
        <v>3770</v>
      </c>
      <c r="D393" s="307">
        <v>225</v>
      </c>
      <c r="E393" s="194">
        <v>10</v>
      </c>
      <c r="F393" s="501">
        <f t="shared" si="6"/>
        <v>2250</v>
      </c>
      <c r="G393" s="8">
        <v>297</v>
      </c>
    </row>
    <row r="394" spans="1:7" s="1" customFormat="1" ht="28.5" customHeight="1">
      <c r="A394" s="804"/>
      <c r="B394" s="807"/>
      <c r="C394" s="519" t="s">
        <v>3771</v>
      </c>
      <c r="D394" s="307">
        <v>225</v>
      </c>
      <c r="E394" s="194">
        <v>10</v>
      </c>
      <c r="F394" s="501">
        <f t="shared" si="6"/>
        <v>2250</v>
      </c>
      <c r="G394" s="8">
        <v>297</v>
      </c>
    </row>
    <row r="395" spans="1:7" s="1" customFormat="1" ht="28.5" customHeight="1">
      <c r="A395" s="804"/>
      <c r="B395" s="807"/>
      <c r="C395" s="519" t="s">
        <v>3772</v>
      </c>
      <c r="D395" s="307">
        <v>225</v>
      </c>
      <c r="E395" s="194">
        <v>10</v>
      </c>
      <c r="F395" s="501">
        <f t="shared" si="6"/>
        <v>2250</v>
      </c>
      <c r="G395" s="8">
        <v>297</v>
      </c>
    </row>
    <row r="396" spans="1:7" s="1" customFormat="1" ht="28.5" customHeight="1">
      <c r="A396" s="804"/>
      <c r="B396" s="807"/>
      <c r="C396" s="511" t="s">
        <v>3773</v>
      </c>
      <c r="D396" s="307">
        <v>125</v>
      </c>
      <c r="E396" s="3">
        <v>10</v>
      </c>
      <c r="F396" s="501">
        <f t="shared" si="6"/>
        <v>1250</v>
      </c>
      <c r="G396" s="8">
        <v>297</v>
      </c>
    </row>
    <row r="397" spans="1:7" s="1" customFormat="1" ht="28.5" customHeight="1">
      <c r="A397" s="804"/>
      <c r="B397" s="807"/>
      <c r="C397" s="519" t="s">
        <v>3774</v>
      </c>
      <c r="D397" s="307">
        <v>60</v>
      </c>
      <c r="E397" s="194">
        <v>5</v>
      </c>
      <c r="F397" s="501">
        <f t="shared" si="6"/>
        <v>300</v>
      </c>
      <c r="G397" s="8">
        <v>297</v>
      </c>
    </row>
    <row r="398" spans="1:7" s="1" customFormat="1" ht="28.5" customHeight="1">
      <c r="A398" s="804"/>
      <c r="B398" s="807"/>
      <c r="C398" s="511" t="s">
        <v>3775</v>
      </c>
      <c r="D398" s="307">
        <v>35</v>
      </c>
      <c r="E398" s="3">
        <v>20</v>
      </c>
      <c r="F398" s="501">
        <f t="shared" si="6"/>
        <v>700</v>
      </c>
      <c r="G398" s="8">
        <v>297</v>
      </c>
    </row>
    <row r="399" spans="1:7" s="1" customFormat="1" ht="28.5" customHeight="1">
      <c r="A399" s="804"/>
      <c r="B399" s="807"/>
      <c r="C399" s="519" t="s">
        <v>3776</v>
      </c>
      <c r="D399" s="307">
        <v>5</v>
      </c>
      <c r="E399" s="3">
        <v>15</v>
      </c>
      <c r="F399" s="501">
        <f t="shared" si="6"/>
        <v>75</v>
      </c>
      <c r="G399" s="8">
        <v>297</v>
      </c>
    </row>
    <row r="400" spans="1:7" s="1" customFormat="1" ht="28.5" customHeight="1">
      <c r="A400" s="804"/>
      <c r="B400" s="807"/>
      <c r="C400" s="519" t="s">
        <v>3777</v>
      </c>
      <c r="D400" s="307">
        <v>125</v>
      </c>
      <c r="E400" s="194">
        <v>15</v>
      </c>
      <c r="F400" s="501">
        <f t="shared" si="6"/>
        <v>1875</v>
      </c>
      <c r="G400" s="8">
        <v>297</v>
      </c>
    </row>
    <row r="401" spans="1:7" s="1" customFormat="1" ht="28.5" customHeight="1">
      <c r="A401" s="804"/>
      <c r="B401" s="807"/>
      <c r="C401" s="519" t="s">
        <v>3778</v>
      </c>
      <c r="D401" s="307">
        <v>40</v>
      </c>
      <c r="E401" s="3">
        <v>5</v>
      </c>
      <c r="F401" s="501">
        <f t="shared" si="6"/>
        <v>200</v>
      </c>
      <c r="G401" s="8">
        <v>297</v>
      </c>
    </row>
    <row r="402" spans="1:7" s="1" customFormat="1" ht="28.5" customHeight="1">
      <c r="A402" s="804"/>
      <c r="B402" s="807"/>
      <c r="C402" s="519" t="s">
        <v>3779</v>
      </c>
      <c r="D402" s="307">
        <v>60</v>
      </c>
      <c r="E402" s="194">
        <v>5</v>
      </c>
      <c r="F402" s="501">
        <f t="shared" si="6"/>
        <v>300</v>
      </c>
      <c r="G402" s="8">
        <v>297</v>
      </c>
    </row>
    <row r="403" spans="1:7" s="1" customFormat="1" ht="28.5" customHeight="1">
      <c r="A403" s="804"/>
      <c r="B403" s="807"/>
      <c r="C403" s="511" t="s">
        <v>3780</v>
      </c>
      <c r="D403" s="307">
        <v>40</v>
      </c>
      <c r="E403" s="3">
        <v>15</v>
      </c>
      <c r="F403" s="501">
        <f t="shared" si="6"/>
        <v>600</v>
      </c>
      <c r="G403" s="8">
        <v>297</v>
      </c>
    </row>
    <row r="404" spans="1:7" s="1" customFormat="1" ht="28.5" customHeight="1">
      <c r="A404" s="804"/>
      <c r="B404" s="807"/>
      <c r="C404" s="519" t="s">
        <v>3781</v>
      </c>
      <c r="D404" s="307">
        <v>10</v>
      </c>
      <c r="E404" s="194">
        <v>25</v>
      </c>
      <c r="F404" s="501">
        <f t="shared" si="6"/>
        <v>250</v>
      </c>
      <c r="G404" s="8">
        <v>297</v>
      </c>
    </row>
    <row r="405" spans="1:7" s="1" customFormat="1" ht="28.5" customHeight="1">
      <c r="A405" s="804"/>
      <c r="B405" s="807"/>
      <c r="C405" s="519" t="s">
        <v>3782</v>
      </c>
      <c r="D405" s="307">
        <v>10</v>
      </c>
      <c r="E405" s="3">
        <v>10</v>
      </c>
      <c r="F405" s="501">
        <f t="shared" si="6"/>
        <v>100</v>
      </c>
      <c r="G405" s="8">
        <v>297</v>
      </c>
    </row>
    <row r="406" spans="1:7" s="1" customFormat="1" ht="28.5" customHeight="1">
      <c r="A406" s="804"/>
      <c r="B406" s="807"/>
      <c r="C406" s="511" t="s">
        <v>3783</v>
      </c>
      <c r="D406" s="309">
        <v>35</v>
      </c>
      <c r="E406" s="194">
        <v>15</v>
      </c>
      <c r="F406" s="501">
        <f t="shared" si="6"/>
        <v>525</v>
      </c>
      <c r="G406" s="602">
        <v>297</v>
      </c>
    </row>
    <row r="407" spans="1:7" s="1" customFormat="1" ht="28.5" customHeight="1">
      <c r="A407" s="804"/>
      <c r="B407" s="807"/>
      <c r="C407" s="519" t="s">
        <v>3784</v>
      </c>
      <c r="D407" s="307">
        <v>10</v>
      </c>
      <c r="E407" s="3">
        <v>50</v>
      </c>
      <c r="F407" s="501">
        <f t="shared" si="6"/>
        <v>500</v>
      </c>
      <c r="G407" s="8">
        <v>297</v>
      </c>
    </row>
    <row r="408" spans="1:7" s="1" customFormat="1" ht="28.5" customHeight="1">
      <c r="A408" s="804"/>
      <c r="B408" s="807"/>
      <c r="C408" s="519" t="s">
        <v>3785</v>
      </c>
      <c r="D408" s="307">
        <v>10</v>
      </c>
      <c r="E408" s="194">
        <v>15</v>
      </c>
      <c r="F408" s="501">
        <f t="shared" si="6"/>
        <v>150</v>
      </c>
      <c r="G408" s="8">
        <v>297</v>
      </c>
    </row>
    <row r="409" spans="1:7" s="1" customFormat="1" ht="28.5" customHeight="1">
      <c r="A409" s="804"/>
      <c r="B409" s="807"/>
      <c r="C409" s="519" t="s">
        <v>3786</v>
      </c>
      <c r="D409" s="307">
        <v>10</v>
      </c>
      <c r="E409" s="3">
        <v>20</v>
      </c>
      <c r="F409" s="501">
        <f t="shared" si="6"/>
        <v>200</v>
      </c>
      <c r="G409" s="8">
        <v>297</v>
      </c>
    </row>
    <row r="410" spans="1:7" s="1" customFormat="1" ht="28.5" customHeight="1">
      <c r="A410" s="804"/>
      <c r="B410" s="807"/>
      <c r="C410" s="519" t="s">
        <v>3787</v>
      </c>
      <c r="D410" s="307">
        <v>10</v>
      </c>
      <c r="E410" s="3">
        <v>20</v>
      </c>
      <c r="F410" s="501">
        <f t="shared" si="6"/>
        <v>200</v>
      </c>
      <c r="G410" s="8">
        <v>297</v>
      </c>
    </row>
    <row r="411" spans="1:7" s="1" customFormat="1" ht="28.5" customHeight="1">
      <c r="A411" s="804"/>
      <c r="B411" s="807"/>
      <c r="C411" s="519" t="s">
        <v>3788</v>
      </c>
      <c r="D411" s="307">
        <v>20</v>
      </c>
      <c r="E411" s="194">
        <v>10</v>
      </c>
      <c r="F411" s="501">
        <f t="shared" si="6"/>
        <v>200</v>
      </c>
      <c r="G411" s="8">
        <v>297</v>
      </c>
    </row>
    <row r="412" spans="1:7" s="1" customFormat="1" ht="28.5" customHeight="1">
      <c r="A412" s="804"/>
      <c r="B412" s="807"/>
      <c r="C412" s="519" t="s">
        <v>3789</v>
      </c>
      <c r="D412" s="307">
        <v>10</v>
      </c>
      <c r="E412" s="3">
        <v>10</v>
      </c>
      <c r="F412" s="501">
        <f t="shared" si="6"/>
        <v>100</v>
      </c>
      <c r="G412" s="8">
        <v>297</v>
      </c>
    </row>
    <row r="413" spans="1:7" s="1" customFormat="1" ht="28.5" customHeight="1">
      <c r="A413" s="804"/>
      <c r="B413" s="807"/>
      <c r="C413" s="519" t="s">
        <v>3790</v>
      </c>
      <c r="D413" s="307">
        <v>10</v>
      </c>
      <c r="E413" s="3">
        <v>20</v>
      </c>
      <c r="F413" s="501">
        <f t="shared" si="6"/>
        <v>200</v>
      </c>
      <c r="G413" s="8">
        <v>297</v>
      </c>
    </row>
    <row r="414" spans="1:7" s="1" customFormat="1" ht="28.5" customHeight="1">
      <c r="A414" s="804"/>
      <c r="B414" s="807"/>
      <c r="C414" s="519" t="s">
        <v>3791</v>
      </c>
      <c r="D414" s="307">
        <v>25</v>
      </c>
      <c r="E414" s="3">
        <v>10</v>
      </c>
      <c r="F414" s="501">
        <f t="shared" si="6"/>
        <v>250</v>
      </c>
      <c r="G414" s="8">
        <v>297</v>
      </c>
    </row>
    <row r="415" spans="1:7" s="1" customFormat="1" ht="28.5" customHeight="1">
      <c r="A415" s="804"/>
      <c r="B415" s="807"/>
      <c r="C415" s="519" t="s">
        <v>3792</v>
      </c>
      <c r="D415" s="307">
        <v>750</v>
      </c>
      <c r="E415" s="194">
        <v>5</v>
      </c>
      <c r="F415" s="501">
        <f t="shared" si="6"/>
        <v>3750</v>
      </c>
      <c r="G415" s="8">
        <v>298</v>
      </c>
    </row>
    <row r="416" spans="1:7" s="1" customFormat="1" ht="28.5" customHeight="1">
      <c r="A416" s="804"/>
      <c r="B416" s="807"/>
      <c r="C416" s="511" t="s">
        <v>3793</v>
      </c>
      <c r="D416" s="307">
        <v>550</v>
      </c>
      <c r="E416" s="3">
        <v>2</v>
      </c>
      <c r="F416" s="501">
        <f t="shared" si="6"/>
        <v>1100</v>
      </c>
      <c r="G416" s="8">
        <v>298</v>
      </c>
    </row>
    <row r="417" spans="1:7" s="1" customFormat="1" ht="28.5" customHeight="1">
      <c r="A417" s="804"/>
      <c r="B417" s="807"/>
      <c r="C417" s="519" t="s">
        <v>3794</v>
      </c>
      <c r="D417" s="307">
        <v>125</v>
      </c>
      <c r="E417" s="194">
        <v>2</v>
      </c>
      <c r="F417" s="501">
        <f t="shared" si="6"/>
        <v>250</v>
      </c>
      <c r="G417" s="8">
        <v>298</v>
      </c>
    </row>
    <row r="418" spans="1:7" s="1" customFormat="1" ht="28.5" customHeight="1">
      <c r="A418" s="804"/>
      <c r="B418" s="807"/>
      <c r="C418" s="519" t="s">
        <v>3795</v>
      </c>
      <c r="D418" s="307">
        <v>225</v>
      </c>
      <c r="E418" s="194">
        <v>2</v>
      </c>
      <c r="F418" s="501">
        <f t="shared" si="6"/>
        <v>450</v>
      </c>
      <c r="G418" s="8">
        <v>298</v>
      </c>
    </row>
    <row r="419" spans="1:7" s="1" customFormat="1" ht="28.5" customHeight="1">
      <c r="A419" s="804"/>
      <c r="B419" s="807"/>
      <c r="C419" s="519" t="s">
        <v>3796</v>
      </c>
      <c r="D419" s="307">
        <v>1200</v>
      </c>
      <c r="E419" s="194">
        <v>10</v>
      </c>
      <c r="F419" s="501">
        <f t="shared" si="6"/>
        <v>12000</v>
      </c>
      <c r="G419" s="8">
        <v>298</v>
      </c>
    </row>
    <row r="420" spans="1:7" s="1" customFormat="1" ht="28.5" customHeight="1">
      <c r="A420" s="804"/>
      <c r="B420" s="807"/>
      <c r="C420" s="511" t="s">
        <v>2715</v>
      </c>
      <c r="D420" s="307">
        <v>25</v>
      </c>
      <c r="E420" s="3">
        <v>10</v>
      </c>
      <c r="F420" s="501">
        <f t="shared" si="6"/>
        <v>250</v>
      </c>
      <c r="G420" s="8">
        <v>298</v>
      </c>
    </row>
    <row r="421" spans="1:7" s="1" customFormat="1" ht="28.5" customHeight="1">
      <c r="A421" s="804"/>
      <c r="B421" s="807"/>
      <c r="C421" s="511" t="s">
        <v>3797</v>
      </c>
      <c r="D421" s="307">
        <v>150</v>
      </c>
      <c r="E421" s="3">
        <v>10</v>
      </c>
      <c r="F421" s="501">
        <f t="shared" si="6"/>
        <v>1500</v>
      </c>
      <c r="G421" s="8">
        <v>298</v>
      </c>
    </row>
    <row r="422" spans="1:7" s="1" customFormat="1" ht="28.5" customHeight="1">
      <c r="A422" s="804"/>
      <c r="B422" s="807"/>
      <c r="C422" s="519" t="s">
        <v>3798</v>
      </c>
      <c r="D422" s="307">
        <v>25</v>
      </c>
      <c r="E422" s="194">
        <v>5</v>
      </c>
      <c r="F422" s="501">
        <f t="shared" si="6"/>
        <v>125</v>
      </c>
      <c r="G422" s="8">
        <v>299</v>
      </c>
    </row>
    <row r="423" spans="1:7" s="1" customFormat="1" ht="28.5" customHeight="1">
      <c r="A423" s="804"/>
      <c r="B423" s="807"/>
      <c r="C423" s="519" t="s">
        <v>3799</v>
      </c>
      <c r="D423" s="307">
        <v>60</v>
      </c>
      <c r="E423" s="194">
        <v>5</v>
      </c>
      <c r="F423" s="501">
        <f t="shared" si="6"/>
        <v>300</v>
      </c>
      <c r="G423" s="8">
        <v>299</v>
      </c>
    </row>
    <row r="424" spans="1:7" s="1" customFormat="1" ht="28.5" customHeight="1">
      <c r="A424" s="804"/>
      <c r="B424" s="807"/>
      <c r="C424" s="519" t="s">
        <v>2252</v>
      </c>
      <c r="D424" s="307">
        <v>20</v>
      </c>
      <c r="E424" s="3">
        <v>5</v>
      </c>
      <c r="F424" s="501">
        <f t="shared" si="6"/>
        <v>100</v>
      </c>
      <c r="G424" s="8">
        <v>299</v>
      </c>
    </row>
    <row r="425" spans="1:7" s="1" customFormat="1" ht="28.5" customHeight="1">
      <c r="A425" s="804"/>
      <c r="B425" s="807"/>
      <c r="C425" s="519" t="s">
        <v>3800</v>
      </c>
      <c r="D425" s="307">
        <v>16</v>
      </c>
      <c r="E425" s="194">
        <v>5</v>
      </c>
      <c r="F425" s="501">
        <f t="shared" si="6"/>
        <v>80</v>
      </c>
      <c r="G425" s="8">
        <v>299</v>
      </c>
    </row>
    <row r="426" spans="1:7" s="1" customFormat="1" ht="28.5" customHeight="1">
      <c r="A426" s="804"/>
      <c r="B426" s="807"/>
      <c r="C426" s="519" t="s">
        <v>3801</v>
      </c>
      <c r="D426" s="307">
        <v>30</v>
      </c>
      <c r="E426" s="194">
        <v>5</v>
      </c>
      <c r="F426" s="501">
        <f t="shared" si="6"/>
        <v>150</v>
      </c>
      <c r="G426" s="8">
        <v>299</v>
      </c>
    </row>
    <row r="427" spans="1:7" s="1" customFormat="1" ht="28.5" customHeight="1">
      <c r="A427" s="804"/>
      <c r="B427" s="807"/>
      <c r="C427" s="519" t="s">
        <v>3802</v>
      </c>
      <c r="D427" s="307">
        <v>25</v>
      </c>
      <c r="E427" s="194">
        <v>5</v>
      </c>
      <c r="F427" s="501">
        <f t="shared" si="6"/>
        <v>125</v>
      </c>
      <c r="G427" s="8">
        <v>299</v>
      </c>
    </row>
    <row r="428" spans="1:7" s="1" customFormat="1" ht="28.5" customHeight="1">
      <c r="A428" s="804"/>
      <c r="B428" s="807"/>
      <c r="C428" s="511" t="s">
        <v>3803</v>
      </c>
      <c r="D428" s="307">
        <v>10</v>
      </c>
      <c r="E428" s="3">
        <v>5</v>
      </c>
      <c r="F428" s="501">
        <f t="shared" si="6"/>
        <v>50</v>
      </c>
      <c r="G428" s="8">
        <v>299</v>
      </c>
    </row>
    <row r="429" spans="1:7" s="1" customFormat="1" ht="28.5" customHeight="1">
      <c r="A429" s="804"/>
      <c r="B429" s="807"/>
      <c r="C429" s="519" t="s">
        <v>3804</v>
      </c>
      <c r="D429" s="307">
        <v>150</v>
      </c>
      <c r="E429" s="3">
        <v>5</v>
      </c>
      <c r="F429" s="501">
        <f t="shared" si="6"/>
        <v>750</v>
      </c>
      <c r="G429" s="8">
        <v>299</v>
      </c>
    </row>
    <row r="430" spans="1:7" s="1" customFormat="1" ht="28.5" customHeight="1">
      <c r="A430" s="804"/>
      <c r="B430" s="807"/>
      <c r="C430" s="519" t="s">
        <v>3805</v>
      </c>
      <c r="D430" s="307">
        <v>10</v>
      </c>
      <c r="E430" s="3">
        <v>5</v>
      </c>
      <c r="F430" s="501">
        <f t="shared" si="6"/>
        <v>50</v>
      </c>
      <c r="G430" s="8">
        <v>299</v>
      </c>
    </row>
    <row r="431" spans="1:7" s="1" customFormat="1" ht="28.5" customHeight="1">
      <c r="A431" s="804"/>
      <c r="B431" s="807"/>
      <c r="C431" s="519" t="s">
        <v>3806</v>
      </c>
      <c r="D431" s="307">
        <v>75</v>
      </c>
      <c r="E431" s="194">
        <v>5</v>
      </c>
      <c r="F431" s="501">
        <f t="shared" si="6"/>
        <v>375</v>
      </c>
      <c r="G431" s="8">
        <v>299</v>
      </c>
    </row>
    <row r="432" spans="1:7" s="1" customFormat="1" ht="28.5" customHeight="1">
      <c r="A432" s="804"/>
      <c r="B432" s="807"/>
      <c r="C432" s="511" t="s">
        <v>3807</v>
      </c>
      <c r="D432" s="307">
        <v>25</v>
      </c>
      <c r="E432" s="3">
        <v>10</v>
      </c>
      <c r="F432" s="501">
        <f t="shared" si="6"/>
        <v>250</v>
      </c>
      <c r="G432" s="8">
        <v>299</v>
      </c>
    </row>
    <row r="433" spans="1:7" s="1" customFormat="1" ht="28.5" customHeight="1">
      <c r="A433" s="804"/>
      <c r="B433" s="807"/>
      <c r="C433" s="511" t="s">
        <v>885</v>
      </c>
      <c r="D433" s="309">
        <v>3500</v>
      </c>
      <c r="E433" s="194">
        <v>2</v>
      </c>
      <c r="F433" s="501">
        <f t="shared" si="6"/>
        <v>7000</v>
      </c>
      <c r="G433" s="602">
        <v>322</v>
      </c>
    </row>
    <row r="434" spans="1:7" s="1" customFormat="1" ht="28.5" customHeight="1">
      <c r="A434" s="804"/>
      <c r="B434" s="807"/>
      <c r="C434" s="511" t="s">
        <v>3808</v>
      </c>
      <c r="D434" s="309">
        <v>350</v>
      </c>
      <c r="E434" s="194">
        <v>10</v>
      </c>
      <c r="F434" s="501">
        <f t="shared" si="6"/>
        <v>3500</v>
      </c>
      <c r="G434" s="602">
        <v>322</v>
      </c>
    </row>
    <row r="435" spans="1:7" s="1" customFormat="1" ht="28.5" customHeight="1">
      <c r="A435" s="804"/>
      <c r="B435" s="807"/>
      <c r="C435" s="511" t="s">
        <v>3809</v>
      </c>
      <c r="D435" s="307">
        <v>2300</v>
      </c>
      <c r="E435" s="3">
        <v>1</v>
      </c>
      <c r="F435" s="501">
        <f t="shared" si="6"/>
        <v>2300</v>
      </c>
      <c r="G435" s="8">
        <v>322</v>
      </c>
    </row>
    <row r="436" spans="1:7" s="1" customFormat="1" ht="28.5" customHeight="1">
      <c r="A436" s="804"/>
      <c r="B436" s="807"/>
      <c r="C436" s="519" t="s">
        <v>432</v>
      </c>
      <c r="D436" s="309">
        <v>300</v>
      </c>
      <c r="E436" s="194">
        <v>1</v>
      </c>
      <c r="F436" s="501">
        <f t="shared" si="6"/>
        <v>300</v>
      </c>
      <c r="G436" s="602">
        <v>322</v>
      </c>
    </row>
    <row r="437" spans="1:7" s="1" customFormat="1" ht="28.5" customHeight="1">
      <c r="A437" s="804"/>
      <c r="B437" s="807"/>
      <c r="C437" s="511" t="s">
        <v>3810</v>
      </c>
      <c r="D437" s="307">
        <v>750</v>
      </c>
      <c r="E437" s="3">
        <v>5</v>
      </c>
      <c r="F437" s="501">
        <f t="shared" si="6"/>
        <v>3750</v>
      </c>
      <c r="G437" s="8">
        <v>324</v>
      </c>
    </row>
    <row r="438" spans="1:7" s="1" customFormat="1" ht="28.5" customHeight="1">
      <c r="A438" s="804"/>
      <c r="B438" s="807"/>
      <c r="C438" s="511"/>
      <c r="D438" s="309"/>
      <c r="E438" s="194"/>
      <c r="F438" s="222"/>
      <c r="G438" s="602"/>
    </row>
    <row r="439" spans="1:7" s="1" customFormat="1" ht="28.5" customHeight="1">
      <c r="A439" s="804"/>
      <c r="B439" s="807"/>
      <c r="C439" s="511" t="s">
        <v>1731</v>
      </c>
      <c r="D439" s="309">
        <v>4500</v>
      </c>
      <c r="E439" s="194">
        <v>10</v>
      </c>
      <c r="F439" s="501">
        <f t="shared" si="6"/>
        <v>45000</v>
      </c>
      <c r="G439" s="602">
        <v>328</v>
      </c>
    </row>
    <row r="440" spans="1:7" s="1" customFormat="1" ht="28.5" customHeight="1">
      <c r="A440" s="804"/>
      <c r="B440" s="807"/>
      <c r="C440" s="511" t="s">
        <v>3811</v>
      </c>
      <c r="D440" s="307">
        <v>1200</v>
      </c>
      <c r="E440" s="3">
        <v>1</v>
      </c>
      <c r="F440" s="501">
        <f t="shared" si="6"/>
        <v>1200</v>
      </c>
      <c r="G440" s="8">
        <v>328</v>
      </c>
    </row>
    <row r="441" spans="1:7" s="1" customFormat="1" ht="28.5" customHeight="1">
      <c r="A441" s="804"/>
      <c r="B441" s="807"/>
      <c r="C441" s="511" t="s">
        <v>3812</v>
      </c>
      <c r="D441" s="307">
        <v>500</v>
      </c>
      <c r="E441" s="3">
        <v>2</v>
      </c>
      <c r="F441" s="501">
        <f t="shared" si="6"/>
        <v>1000</v>
      </c>
      <c r="G441" s="8">
        <v>328</v>
      </c>
    </row>
    <row r="442" spans="1:7" s="1" customFormat="1" ht="28.5" customHeight="1">
      <c r="A442" s="804"/>
      <c r="B442" s="807"/>
      <c r="C442" s="511" t="s">
        <v>3813</v>
      </c>
      <c r="D442" s="307">
        <v>300</v>
      </c>
      <c r="E442" s="3">
        <v>5</v>
      </c>
      <c r="F442" s="501">
        <f t="shared" si="6"/>
        <v>1500</v>
      </c>
      <c r="G442" s="8">
        <v>328</v>
      </c>
    </row>
    <row r="443" spans="1:7" s="1" customFormat="1" ht="28.5" customHeight="1">
      <c r="A443" s="804"/>
      <c r="B443" s="807"/>
      <c r="C443" s="511" t="s">
        <v>3814</v>
      </c>
      <c r="D443" s="307">
        <v>600</v>
      </c>
      <c r="E443" s="3">
        <v>25</v>
      </c>
      <c r="F443" s="501">
        <f t="shared" si="6"/>
        <v>15000</v>
      </c>
      <c r="G443" s="8">
        <v>328</v>
      </c>
    </row>
    <row r="444" spans="1:7" s="1" customFormat="1" ht="28.5" customHeight="1">
      <c r="A444" s="804"/>
      <c r="B444" s="807"/>
      <c r="C444" s="511" t="s">
        <v>3815</v>
      </c>
      <c r="D444" s="307">
        <v>5000</v>
      </c>
      <c r="E444" s="3">
        <v>1</v>
      </c>
      <c r="F444" s="501">
        <f t="shared" si="6"/>
        <v>5000</v>
      </c>
      <c r="G444" s="602">
        <v>328</v>
      </c>
    </row>
    <row r="445" spans="1:7" s="1" customFormat="1" ht="28.5" customHeight="1">
      <c r="A445" s="804"/>
      <c r="B445" s="807"/>
      <c r="C445" s="519" t="s">
        <v>3816</v>
      </c>
      <c r="D445" s="307">
        <v>1200</v>
      </c>
      <c r="E445" s="3">
        <v>1</v>
      </c>
      <c r="F445" s="501">
        <f t="shared" si="6"/>
        <v>1200</v>
      </c>
      <c r="G445" s="8">
        <v>329</v>
      </c>
    </row>
    <row r="446" spans="1:7" s="1" customFormat="1" ht="28.5" customHeight="1">
      <c r="A446" s="804"/>
      <c r="B446" s="807"/>
      <c r="C446" s="519" t="s">
        <v>1750</v>
      </c>
      <c r="D446" s="307">
        <v>13000</v>
      </c>
      <c r="E446" s="3">
        <v>2</v>
      </c>
      <c r="F446" s="501">
        <f t="shared" si="6"/>
        <v>26000</v>
      </c>
      <c r="G446" s="8">
        <v>329</v>
      </c>
    </row>
    <row r="447" spans="1:7" s="1" customFormat="1" ht="28.5" customHeight="1">
      <c r="A447" s="804"/>
      <c r="B447" s="807"/>
      <c r="C447" s="511" t="s">
        <v>3817</v>
      </c>
      <c r="D447" s="307">
        <v>4500</v>
      </c>
      <c r="E447" s="3">
        <v>1</v>
      </c>
      <c r="F447" s="501">
        <f t="shared" si="6"/>
        <v>4500</v>
      </c>
      <c r="G447" s="8">
        <v>381</v>
      </c>
    </row>
    <row r="448" spans="1:7" s="1" customFormat="1" ht="28.5" customHeight="1">
      <c r="A448" s="805"/>
      <c r="B448" s="808"/>
      <c r="C448" s="510" t="s">
        <v>609</v>
      </c>
      <c r="D448" s="307">
        <v>500</v>
      </c>
      <c r="E448" s="311">
        <v>2</v>
      </c>
      <c r="F448" s="501">
        <f t="shared" si="6"/>
        <v>1000</v>
      </c>
      <c r="G448" s="603">
        <v>411</v>
      </c>
    </row>
    <row r="449" spans="1:7" ht="62.25" customHeight="1">
      <c r="A449" s="803" t="s">
        <v>3858</v>
      </c>
      <c r="B449" s="806" t="s">
        <v>3859</v>
      </c>
      <c r="C449" s="511" t="s">
        <v>3438</v>
      </c>
      <c r="D449" s="309">
        <v>1350</v>
      </c>
      <c r="E449" s="3">
        <v>10</v>
      </c>
      <c r="F449" s="501">
        <f t="shared" si="6"/>
        <v>13500</v>
      </c>
      <c r="G449" s="602">
        <v>165</v>
      </c>
    </row>
    <row r="450" spans="1:7" ht="30" customHeight="1">
      <c r="A450" s="804"/>
      <c r="B450" s="807"/>
      <c r="C450" s="511" t="s">
        <v>3818</v>
      </c>
      <c r="D450" s="309">
        <v>3000</v>
      </c>
      <c r="E450" s="3">
        <v>10</v>
      </c>
      <c r="F450" s="501">
        <f t="shared" si="6"/>
        <v>30000</v>
      </c>
      <c r="G450" s="602">
        <v>191</v>
      </c>
    </row>
    <row r="451" spans="1:7" ht="41.25" customHeight="1">
      <c r="A451" s="804"/>
      <c r="B451" s="807"/>
      <c r="C451" s="511" t="s">
        <v>3819</v>
      </c>
      <c r="D451" s="307">
        <v>25</v>
      </c>
      <c r="E451" s="3">
        <v>10</v>
      </c>
      <c r="F451" s="501">
        <f t="shared" si="6"/>
        <v>250</v>
      </c>
      <c r="G451" s="602">
        <v>211</v>
      </c>
    </row>
    <row r="452" spans="1:7" ht="45" customHeight="1">
      <c r="A452" s="804"/>
      <c r="B452" s="807"/>
      <c r="C452" s="511" t="s">
        <v>3820</v>
      </c>
      <c r="D452" s="307">
        <v>25</v>
      </c>
      <c r="E452" s="3">
        <v>5</v>
      </c>
      <c r="F452" s="501">
        <f t="shared" si="6"/>
        <v>125</v>
      </c>
      <c r="G452" s="602">
        <v>211</v>
      </c>
    </row>
    <row r="453" spans="1:7" ht="30" customHeight="1">
      <c r="A453" s="804"/>
      <c r="B453" s="807"/>
      <c r="C453" s="511" t="s">
        <v>3481</v>
      </c>
      <c r="D453" s="307">
        <v>1500</v>
      </c>
      <c r="E453" s="3">
        <v>20</v>
      </c>
      <c r="F453" s="501">
        <f t="shared" si="6"/>
        <v>30000</v>
      </c>
      <c r="G453" s="8">
        <v>233</v>
      </c>
    </row>
    <row r="454" spans="1:7" ht="47.25" customHeight="1">
      <c r="A454" s="804"/>
      <c r="B454" s="807"/>
      <c r="C454" s="511" t="s">
        <v>3821</v>
      </c>
      <c r="D454" s="307">
        <v>45</v>
      </c>
      <c r="E454" s="3">
        <v>20</v>
      </c>
      <c r="F454" s="501">
        <f t="shared" si="6"/>
        <v>900</v>
      </c>
      <c r="G454" s="602">
        <v>241</v>
      </c>
    </row>
    <row r="455" spans="1:7" ht="30" customHeight="1">
      <c r="A455" s="804"/>
      <c r="B455" s="807"/>
      <c r="C455" s="511" t="s">
        <v>3822</v>
      </c>
      <c r="D455" s="307">
        <v>30</v>
      </c>
      <c r="E455" s="3">
        <v>20</v>
      </c>
      <c r="F455" s="501">
        <f t="shared" si="6"/>
        <v>600</v>
      </c>
      <c r="G455" s="602">
        <v>241</v>
      </c>
    </row>
    <row r="456" spans="1:7" ht="30" customHeight="1">
      <c r="A456" s="804"/>
      <c r="B456" s="807"/>
      <c r="C456" s="511" t="s">
        <v>3823</v>
      </c>
      <c r="D456" s="307">
        <v>30</v>
      </c>
      <c r="E456" s="3">
        <v>20</v>
      </c>
      <c r="F456" s="501">
        <f t="shared" ref="F456:F494" si="7">+E456*D456</f>
        <v>600</v>
      </c>
      <c r="G456" s="602">
        <v>241</v>
      </c>
    </row>
    <row r="457" spans="1:7" ht="45" customHeight="1">
      <c r="A457" s="804"/>
      <c r="B457" s="807"/>
      <c r="C457" s="511" t="s">
        <v>3824</v>
      </c>
      <c r="D457" s="307">
        <v>225</v>
      </c>
      <c r="E457" s="3">
        <v>4</v>
      </c>
      <c r="F457" s="501">
        <f t="shared" si="7"/>
        <v>900</v>
      </c>
      <c r="G457" s="602">
        <v>243</v>
      </c>
    </row>
    <row r="458" spans="1:7" ht="30" customHeight="1">
      <c r="A458" s="804"/>
      <c r="B458" s="807"/>
      <c r="C458" s="511" t="s">
        <v>1490</v>
      </c>
      <c r="D458" s="307">
        <v>1</v>
      </c>
      <c r="E458" s="3">
        <v>200</v>
      </c>
      <c r="F458" s="501">
        <f t="shared" si="7"/>
        <v>200</v>
      </c>
      <c r="G458" s="602">
        <v>243</v>
      </c>
    </row>
    <row r="459" spans="1:7" ht="30" customHeight="1">
      <c r="A459" s="804"/>
      <c r="B459" s="807"/>
      <c r="C459" s="511" t="s">
        <v>1491</v>
      </c>
      <c r="D459" s="307">
        <v>1</v>
      </c>
      <c r="E459" s="3">
        <v>200</v>
      </c>
      <c r="F459" s="501">
        <f t="shared" si="7"/>
        <v>200</v>
      </c>
      <c r="G459" s="602">
        <v>243</v>
      </c>
    </row>
    <row r="460" spans="1:7" ht="30" customHeight="1">
      <c r="A460" s="804"/>
      <c r="B460" s="807"/>
      <c r="C460" s="511" t="s">
        <v>390</v>
      </c>
      <c r="D460" s="307">
        <v>2</v>
      </c>
      <c r="E460" s="3">
        <v>200</v>
      </c>
      <c r="F460" s="501">
        <f t="shared" si="7"/>
        <v>400</v>
      </c>
      <c r="G460" s="602">
        <v>243</v>
      </c>
    </row>
    <row r="461" spans="1:7" ht="30" customHeight="1">
      <c r="A461" s="804"/>
      <c r="B461" s="807"/>
      <c r="C461" s="511" t="s">
        <v>3825</v>
      </c>
      <c r="D461" s="307">
        <v>2</v>
      </c>
      <c r="E461" s="3">
        <v>200</v>
      </c>
      <c r="F461" s="501">
        <f t="shared" si="7"/>
        <v>400</v>
      </c>
      <c r="G461" s="602">
        <v>243</v>
      </c>
    </row>
    <row r="462" spans="1:7" ht="30" customHeight="1">
      <c r="A462" s="804"/>
      <c r="B462" s="807"/>
      <c r="C462" s="511" t="s">
        <v>3826</v>
      </c>
      <c r="D462" s="307">
        <v>11</v>
      </c>
      <c r="E462" s="3">
        <v>25</v>
      </c>
      <c r="F462" s="501">
        <f t="shared" si="7"/>
        <v>275</v>
      </c>
      <c r="G462" s="602">
        <v>244</v>
      </c>
    </row>
    <row r="463" spans="1:7" ht="30" customHeight="1">
      <c r="A463" s="804"/>
      <c r="B463" s="807"/>
      <c r="C463" s="511" t="s">
        <v>3827</v>
      </c>
      <c r="D463" s="307">
        <v>8</v>
      </c>
      <c r="E463" s="3">
        <v>20</v>
      </c>
      <c r="F463" s="501">
        <f t="shared" si="7"/>
        <v>160</v>
      </c>
      <c r="G463" s="602">
        <v>244</v>
      </c>
    </row>
    <row r="464" spans="1:7" ht="30" customHeight="1">
      <c r="A464" s="804"/>
      <c r="B464" s="807"/>
      <c r="C464" s="511" t="s">
        <v>3828</v>
      </c>
      <c r="D464" s="307">
        <v>8</v>
      </c>
      <c r="E464" s="3">
        <v>25</v>
      </c>
      <c r="F464" s="501">
        <f t="shared" si="7"/>
        <v>200</v>
      </c>
      <c r="G464" s="602">
        <v>244</v>
      </c>
    </row>
    <row r="465" spans="1:7" ht="30" customHeight="1">
      <c r="A465" s="804"/>
      <c r="B465" s="807"/>
      <c r="C465" s="511" t="s">
        <v>3829</v>
      </c>
      <c r="D465" s="307">
        <v>20</v>
      </c>
      <c r="E465" s="3">
        <v>75</v>
      </c>
      <c r="F465" s="501">
        <f t="shared" si="7"/>
        <v>1500</v>
      </c>
      <c r="G465" s="602">
        <v>244</v>
      </c>
    </row>
    <row r="466" spans="1:7" ht="30" customHeight="1">
      <c r="A466" s="804"/>
      <c r="B466" s="807"/>
      <c r="C466" s="511" t="s">
        <v>3556</v>
      </c>
      <c r="D466" s="307">
        <v>450</v>
      </c>
      <c r="E466" s="3">
        <v>8</v>
      </c>
      <c r="F466" s="501">
        <f t="shared" si="7"/>
        <v>3600</v>
      </c>
      <c r="G466" s="602">
        <v>253</v>
      </c>
    </row>
    <row r="467" spans="1:7" ht="30" customHeight="1">
      <c r="A467" s="804"/>
      <c r="B467" s="807"/>
      <c r="C467" s="511" t="s">
        <v>3830</v>
      </c>
      <c r="D467" s="307">
        <v>50</v>
      </c>
      <c r="E467" s="3">
        <v>150</v>
      </c>
      <c r="F467" s="501">
        <f t="shared" si="7"/>
        <v>7500</v>
      </c>
      <c r="G467" s="602">
        <v>262</v>
      </c>
    </row>
    <row r="468" spans="1:7" ht="30" customHeight="1">
      <c r="A468" s="804"/>
      <c r="B468" s="807"/>
      <c r="C468" s="511" t="s">
        <v>3831</v>
      </c>
      <c r="D468" s="307">
        <v>100</v>
      </c>
      <c r="E468" s="3">
        <v>150</v>
      </c>
      <c r="F468" s="501">
        <f t="shared" si="7"/>
        <v>15000</v>
      </c>
      <c r="G468" s="602">
        <v>262</v>
      </c>
    </row>
    <row r="469" spans="1:7" ht="30" customHeight="1">
      <c r="A469" s="804"/>
      <c r="B469" s="807"/>
      <c r="C469" s="511" t="s">
        <v>3832</v>
      </c>
      <c r="D469" s="307">
        <v>25</v>
      </c>
      <c r="E469" s="3">
        <v>30</v>
      </c>
      <c r="F469" s="501">
        <f t="shared" si="7"/>
        <v>750</v>
      </c>
      <c r="G469" s="602">
        <v>262</v>
      </c>
    </row>
    <row r="470" spans="1:7" ht="30" customHeight="1">
      <c r="A470" s="804"/>
      <c r="B470" s="807"/>
      <c r="C470" s="511" t="s">
        <v>3833</v>
      </c>
      <c r="D470" s="307">
        <v>40</v>
      </c>
      <c r="E470" s="3">
        <v>15</v>
      </c>
      <c r="F470" s="501">
        <f t="shared" si="7"/>
        <v>600</v>
      </c>
      <c r="G470" s="602">
        <v>262</v>
      </c>
    </row>
    <row r="471" spans="1:7" ht="39.75" customHeight="1">
      <c r="A471" s="804"/>
      <c r="B471" s="807"/>
      <c r="C471" s="511" t="s">
        <v>3834</v>
      </c>
      <c r="D471" s="307">
        <v>1250</v>
      </c>
      <c r="E471" s="3">
        <v>1</v>
      </c>
      <c r="F471" s="501">
        <f t="shared" si="7"/>
        <v>1250</v>
      </c>
      <c r="G471" s="602">
        <v>267</v>
      </c>
    </row>
    <row r="472" spans="1:7" ht="39.75" customHeight="1">
      <c r="A472" s="804"/>
      <c r="B472" s="807"/>
      <c r="C472" s="511" t="s">
        <v>3835</v>
      </c>
      <c r="D472" s="307">
        <v>1250</v>
      </c>
      <c r="E472" s="3">
        <v>1</v>
      </c>
      <c r="F472" s="501">
        <f t="shared" si="7"/>
        <v>1250</v>
      </c>
      <c r="G472" s="602">
        <v>267</v>
      </c>
    </row>
    <row r="473" spans="1:7" ht="30" customHeight="1">
      <c r="A473" s="804"/>
      <c r="B473" s="807"/>
      <c r="C473" s="511" t="s">
        <v>3836</v>
      </c>
      <c r="D473" s="307">
        <v>1300</v>
      </c>
      <c r="E473" s="3">
        <v>1</v>
      </c>
      <c r="F473" s="501">
        <f t="shared" si="7"/>
        <v>1300</v>
      </c>
      <c r="G473" s="602">
        <v>267</v>
      </c>
    </row>
    <row r="474" spans="1:7" ht="30" customHeight="1">
      <c r="A474" s="804"/>
      <c r="B474" s="807"/>
      <c r="C474" s="511" t="s">
        <v>3837</v>
      </c>
      <c r="D474" s="307">
        <v>250</v>
      </c>
      <c r="E474" s="3">
        <v>2</v>
      </c>
      <c r="F474" s="501">
        <f t="shared" si="7"/>
        <v>500</v>
      </c>
      <c r="G474" s="602">
        <v>267</v>
      </c>
    </row>
    <row r="475" spans="1:7" ht="30" customHeight="1">
      <c r="A475" s="804"/>
      <c r="B475" s="807"/>
      <c r="C475" s="511" t="s">
        <v>3838</v>
      </c>
      <c r="D475" s="307">
        <v>300</v>
      </c>
      <c r="E475" s="3">
        <v>2</v>
      </c>
      <c r="F475" s="501">
        <f t="shared" si="7"/>
        <v>600</v>
      </c>
      <c r="G475" s="602">
        <v>267</v>
      </c>
    </row>
    <row r="476" spans="1:7" ht="45" customHeight="1">
      <c r="A476" s="804"/>
      <c r="B476" s="807"/>
      <c r="C476" s="511" t="s">
        <v>3839</v>
      </c>
      <c r="D476" s="307">
        <v>75</v>
      </c>
      <c r="E476" s="3">
        <v>10</v>
      </c>
      <c r="F476" s="501">
        <f t="shared" si="7"/>
        <v>750</v>
      </c>
      <c r="G476" s="602">
        <v>268</v>
      </c>
    </row>
    <row r="477" spans="1:7" ht="30" customHeight="1">
      <c r="A477" s="804"/>
      <c r="B477" s="807"/>
      <c r="C477" s="511" t="s">
        <v>3840</v>
      </c>
      <c r="D477" s="307">
        <v>50</v>
      </c>
      <c r="E477" s="3">
        <v>6</v>
      </c>
      <c r="F477" s="501">
        <f t="shared" si="7"/>
        <v>300</v>
      </c>
      <c r="G477" s="602">
        <v>268</v>
      </c>
    </row>
    <row r="478" spans="1:7" ht="30" customHeight="1">
      <c r="A478" s="804"/>
      <c r="B478" s="807"/>
      <c r="C478" s="511" t="s">
        <v>3841</v>
      </c>
      <c r="D478" s="307">
        <v>6</v>
      </c>
      <c r="E478" s="3">
        <v>25</v>
      </c>
      <c r="F478" s="501">
        <f t="shared" si="7"/>
        <v>150</v>
      </c>
      <c r="G478" s="602">
        <v>291</v>
      </c>
    </row>
    <row r="479" spans="1:7" ht="30" customHeight="1">
      <c r="A479" s="804"/>
      <c r="B479" s="807"/>
      <c r="C479" s="511" t="s">
        <v>3842</v>
      </c>
      <c r="D479" s="307">
        <v>20</v>
      </c>
      <c r="E479" s="3">
        <v>25</v>
      </c>
      <c r="F479" s="501">
        <f t="shared" si="7"/>
        <v>500</v>
      </c>
      <c r="G479" s="602">
        <v>291</v>
      </c>
    </row>
    <row r="480" spans="1:7" ht="30" customHeight="1">
      <c r="A480" s="804"/>
      <c r="B480" s="807"/>
      <c r="C480" s="511" t="s">
        <v>3843</v>
      </c>
      <c r="D480" s="307">
        <v>20</v>
      </c>
      <c r="E480" s="3">
        <v>25</v>
      </c>
      <c r="F480" s="501">
        <f t="shared" si="7"/>
        <v>500</v>
      </c>
      <c r="G480" s="602">
        <v>291</v>
      </c>
    </row>
    <row r="481" spans="1:7" ht="30" customHeight="1">
      <c r="A481" s="804"/>
      <c r="B481" s="807"/>
      <c r="C481" s="511" t="s">
        <v>3844</v>
      </c>
      <c r="D481" s="307">
        <v>25</v>
      </c>
      <c r="E481" s="3">
        <v>25</v>
      </c>
      <c r="F481" s="501">
        <f t="shared" si="7"/>
        <v>625</v>
      </c>
      <c r="G481" s="602">
        <v>291</v>
      </c>
    </row>
    <row r="482" spans="1:7" ht="30" customHeight="1">
      <c r="A482" s="804"/>
      <c r="B482" s="807"/>
      <c r="C482" s="511" t="s">
        <v>3845</v>
      </c>
      <c r="D482" s="307">
        <v>10</v>
      </c>
      <c r="E482" s="3">
        <v>25</v>
      </c>
      <c r="F482" s="501">
        <f t="shared" si="7"/>
        <v>250</v>
      </c>
      <c r="G482" s="602">
        <v>291</v>
      </c>
    </row>
    <row r="483" spans="1:7" ht="30" customHeight="1">
      <c r="A483" s="804"/>
      <c r="B483" s="807"/>
      <c r="C483" s="511" t="s">
        <v>3846</v>
      </c>
      <c r="D483" s="307">
        <v>20</v>
      </c>
      <c r="E483" s="3">
        <v>25</v>
      </c>
      <c r="F483" s="501">
        <f t="shared" si="7"/>
        <v>500</v>
      </c>
      <c r="G483" s="602">
        <v>291</v>
      </c>
    </row>
    <row r="484" spans="1:7" ht="30" customHeight="1">
      <c r="A484" s="804"/>
      <c r="B484" s="807"/>
      <c r="C484" s="511" t="s">
        <v>3847</v>
      </c>
      <c r="D484" s="307">
        <v>20</v>
      </c>
      <c r="E484" s="3">
        <v>25</v>
      </c>
      <c r="F484" s="501">
        <f t="shared" si="7"/>
        <v>500</v>
      </c>
      <c r="G484" s="602">
        <v>291</v>
      </c>
    </row>
    <row r="485" spans="1:7" ht="30" customHeight="1">
      <c r="A485" s="804"/>
      <c r="B485" s="807"/>
      <c r="C485" s="511" t="s">
        <v>3848</v>
      </c>
      <c r="D485" s="307">
        <v>8</v>
      </c>
      <c r="E485" s="3">
        <v>10</v>
      </c>
      <c r="F485" s="501">
        <f t="shared" si="7"/>
        <v>80</v>
      </c>
      <c r="G485" s="602">
        <v>291</v>
      </c>
    </row>
    <row r="486" spans="1:7" ht="30" customHeight="1">
      <c r="A486" s="804"/>
      <c r="B486" s="807"/>
      <c r="C486" s="511" t="s">
        <v>3849</v>
      </c>
      <c r="D486" s="307">
        <v>30</v>
      </c>
      <c r="E486" s="3">
        <v>20</v>
      </c>
      <c r="F486" s="501">
        <f t="shared" si="7"/>
        <v>600</v>
      </c>
      <c r="G486" s="602">
        <v>291</v>
      </c>
    </row>
    <row r="487" spans="1:7" ht="30" customHeight="1">
      <c r="A487" s="804"/>
      <c r="B487" s="807"/>
      <c r="C487" s="511" t="s">
        <v>3850</v>
      </c>
      <c r="D487" s="307">
        <v>60</v>
      </c>
      <c r="E487" s="3">
        <v>10</v>
      </c>
      <c r="F487" s="501">
        <f t="shared" si="7"/>
        <v>600</v>
      </c>
      <c r="G487" s="602">
        <v>291</v>
      </c>
    </row>
    <row r="488" spans="1:7" ht="30" customHeight="1">
      <c r="A488" s="804"/>
      <c r="B488" s="807"/>
      <c r="C488" s="511" t="s">
        <v>3677</v>
      </c>
      <c r="D488" s="307">
        <v>4</v>
      </c>
      <c r="E488" s="3">
        <v>10</v>
      </c>
      <c r="F488" s="501">
        <f t="shared" si="7"/>
        <v>40</v>
      </c>
      <c r="G488" s="602">
        <v>291</v>
      </c>
    </row>
    <row r="489" spans="1:7" ht="30" customHeight="1">
      <c r="A489" s="804"/>
      <c r="B489" s="807"/>
      <c r="C489" s="511" t="s">
        <v>3851</v>
      </c>
      <c r="D489" s="307">
        <v>3</v>
      </c>
      <c r="E489" s="3">
        <v>10</v>
      </c>
      <c r="F489" s="501">
        <f t="shared" si="7"/>
        <v>30</v>
      </c>
      <c r="G489" s="602">
        <v>291</v>
      </c>
    </row>
    <row r="490" spans="1:7" ht="30" customHeight="1">
      <c r="A490" s="804"/>
      <c r="B490" s="807"/>
      <c r="C490" s="511" t="s">
        <v>3852</v>
      </c>
      <c r="D490" s="307">
        <v>15</v>
      </c>
      <c r="E490" s="3">
        <v>10</v>
      </c>
      <c r="F490" s="501">
        <f t="shared" si="7"/>
        <v>150</v>
      </c>
      <c r="G490" s="602">
        <v>291</v>
      </c>
    </row>
    <row r="491" spans="1:7" ht="30" customHeight="1">
      <c r="A491" s="804"/>
      <c r="B491" s="807"/>
      <c r="C491" s="511" t="s">
        <v>3853</v>
      </c>
      <c r="D491" s="307">
        <v>18</v>
      </c>
      <c r="E491" s="3">
        <v>5</v>
      </c>
      <c r="F491" s="501">
        <f t="shared" si="7"/>
        <v>90</v>
      </c>
      <c r="G491" s="602">
        <v>292</v>
      </c>
    </row>
    <row r="492" spans="1:7" ht="39" customHeight="1">
      <c r="A492" s="804"/>
      <c r="B492" s="807"/>
      <c r="C492" s="511" t="s">
        <v>3854</v>
      </c>
      <c r="D492" s="307">
        <v>10</v>
      </c>
      <c r="E492" s="3">
        <v>10</v>
      </c>
      <c r="F492" s="501">
        <f t="shared" si="7"/>
        <v>100</v>
      </c>
      <c r="G492" s="602">
        <v>292</v>
      </c>
    </row>
    <row r="493" spans="1:7" ht="30" customHeight="1">
      <c r="A493" s="804"/>
      <c r="B493" s="807"/>
      <c r="C493" s="511" t="s">
        <v>3855</v>
      </c>
      <c r="D493" s="307">
        <v>2000</v>
      </c>
      <c r="E493" s="3">
        <v>10</v>
      </c>
      <c r="F493" s="501">
        <f t="shared" si="7"/>
        <v>20000</v>
      </c>
      <c r="G493" s="602">
        <v>298</v>
      </c>
    </row>
    <row r="494" spans="1:7" ht="30" customHeight="1" thickBot="1">
      <c r="A494" s="804"/>
      <c r="B494" s="807"/>
      <c r="C494" s="510" t="s">
        <v>3856</v>
      </c>
      <c r="D494" s="312">
        <v>250000</v>
      </c>
      <c r="E494" s="311">
        <v>2</v>
      </c>
      <c r="F494" s="501">
        <f t="shared" si="7"/>
        <v>500000</v>
      </c>
      <c r="G494" s="603">
        <v>325</v>
      </c>
    </row>
    <row r="495" spans="1:7" ht="22.5" customHeight="1" thickBot="1">
      <c r="A495" s="809" t="s">
        <v>1169</v>
      </c>
      <c r="B495" s="810"/>
      <c r="C495" s="810"/>
      <c r="D495" s="810"/>
      <c r="E495" s="811"/>
      <c r="F495" s="313">
        <f>SUM(F7:F494)</f>
        <v>2281545</v>
      </c>
      <c r="G495" s="314"/>
    </row>
    <row r="503" ht="32.25" customHeight="1"/>
  </sheetData>
  <mergeCells count="10">
    <mergeCell ref="A7:A448"/>
    <mergeCell ref="B7:B448"/>
    <mergeCell ref="A449:A494"/>
    <mergeCell ref="B449:B494"/>
    <mergeCell ref="A495:E495"/>
    <mergeCell ref="A5:G5"/>
    <mergeCell ref="A1:G1"/>
    <mergeCell ref="A2:G2"/>
    <mergeCell ref="A3:G3"/>
    <mergeCell ref="A4:G4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6"/>
  <sheetViews>
    <sheetView view="pageBreakPreview" topLeftCell="A216" zoomScale="60" zoomScaleNormal="100" workbookViewId="0">
      <selection activeCell="B6" sqref="B6:B111"/>
    </sheetView>
  </sheetViews>
  <sheetFormatPr baseColWidth="10" defaultRowHeight="15"/>
  <cols>
    <col min="1" max="1" width="23.28515625" customWidth="1"/>
    <col min="2" max="2" width="23.7109375" customWidth="1"/>
    <col min="3" max="3" width="22.7109375" customWidth="1"/>
    <col min="4" max="4" width="19.28515625" customWidth="1"/>
    <col min="5" max="5" width="16.140625" customWidth="1"/>
    <col min="6" max="6" width="22.5703125" customWidth="1"/>
    <col min="7" max="7" width="15.5703125" customWidth="1"/>
  </cols>
  <sheetData>
    <row r="1" spans="1:7">
      <c r="A1" s="815" t="s">
        <v>0</v>
      </c>
      <c r="B1" s="816"/>
      <c r="C1" s="816"/>
      <c r="D1" s="816"/>
      <c r="E1" s="816"/>
      <c r="F1" s="816"/>
      <c r="G1" s="817"/>
    </row>
    <row r="2" spans="1:7">
      <c r="A2" s="818" t="s">
        <v>311</v>
      </c>
      <c r="B2" s="819"/>
      <c r="C2" s="819"/>
      <c r="D2" s="819"/>
      <c r="E2" s="819"/>
      <c r="F2" s="819"/>
      <c r="G2" s="820"/>
    </row>
    <row r="3" spans="1:7">
      <c r="A3" s="818" t="s">
        <v>4285</v>
      </c>
      <c r="B3" s="819"/>
      <c r="C3" s="819"/>
      <c r="D3" s="819"/>
      <c r="E3" s="819"/>
      <c r="F3" s="819"/>
      <c r="G3" s="820"/>
    </row>
    <row r="4" spans="1:7" ht="15.75" thickBot="1">
      <c r="A4" s="821" t="s">
        <v>309</v>
      </c>
      <c r="B4" s="822"/>
      <c r="C4" s="822"/>
      <c r="D4" s="822"/>
      <c r="E4" s="822"/>
      <c r="F4" s="822"/>
      <c r="G4" s="823"/>
    </row>
    <row r="5" spans="1:7" ht="39.75" customHeight="1">
      <c r="A5" s="178" t="s">
        <v>313</v>
      </c>
      <c r="B5" s="179" t="s">
        <v>1</v>
      </c>
      <c r="C5" s="180" t="s">
        <v>2</v>
      </c>
      <c r="D5" s="370" t="s">
        <v>3</v>
      </c>
      <c r="E5" s="371" t="s">
        <v>4</v>
      </c>
      <c r="F5" s="179" t="s">
        <v>5</v>
      </c>
      <c r="G5" s="181" t="s">
        <v>310</v>
      </c>
    </row>
    <row r="6" spans="1:7">
      <c r="A6" s="824" t="s">
        <v>4882</v>
      </c>
      <c r="B6" s="825" t="s">
        <v>7</v>
      </c>
      <c r="C6" s="356" t="s">
        <v>341</v>
      </c>
      <c r="D6" s="359">
        <v>17000</v>
      </c>
      <c r="E6" s="360">
        <v>12</v>
      </c>
      <c r="F6" s="359">
        <f>+E6*D6</f>
        <v>204000</v>
      </c>
      <c r="G6" s="604">
        <v>111</v>
      </c>
    </row>
    <row r="7" spans="1:7">
      <c r="A7" s="824"/>
      <c r="B7" s="825"/>
      <c r="C7" s="356" t="s">
        <v>9</v>
      </c>
      <c r="D7" s="359">
        <v>6000</v>
      </c>
      <c r="E7" s="360">
        <v>12</v>
      </c>
      <c r="F7" s="359">
        <f>+E7*D7</f>
        <v>72000</v>
      </c>
      <c r="G7" s="604">
        <v>112</v>
      </c>
    </row>
    <row r="8" spans="1:7">
      <c r="A8" s="824"/>
      <c r="B8" s="825"/>
      <c r="C8" s="356" t="s">
        <v>795</v>
      </c>
      <c r="D8" s="359">
        <v>40000</v>
      </c>
      <c r="E8" s="360">
        <v>12</v>
      </c>
      <c r="F8" s="359">
        <f>+E8*D8</f>
        <v>480000</v>
      </c>
      <c r="G8" s="604">
        <v>113</v>
      </c>
    </row>
    <row r="9" spans="1:7" ht="39" customHeight="1">
      <c r="A9" s="824"/>
      <c r="B9" s="825"/>
      <c r="C9" s="356" t="s">
        <v>797</v>
      </c>
      <c r="D9" s="359">
        <v>29665</v>
      </c>
      <c r="E9" s="360">
        <v>12</v>
      </c>
      <c r="F9" s="359">
        <f t="shared" ref="F9:F72" si="0">+E9*D9</f>
        <v>355980</v>
      </c>
      <c r="G9" s="604">
        <v>121</v>
      </c>
    </row>
    <row r="10" spans="1:7" ht="64.5" customHeight="1">
      <c r="A10" s="824"/>
      <c r="B10" s="825"/>
      <c r="C10" s="356" t="s">
        <v>798</v>
      </c>
      <c r="D10" s="359">
        <v>12578</v>
      </c>
      <c r="E10" s="360">
        <v>12</v>
      </c>
      <c r="F10" s="359">
        <f t="shared" si="0"/>
        <v>150936</v>
      </c>
      <c r="G10" s="604">
        <v>122</v>
      </c>
    </row>
    <row r="11" spans="1:7" ht="25.5">
      <c r="A11" s="824"/>
      <c r="B11" s="825"/>
      <c r="C11" s="356" t="s">
        <v>13</v>
      </c>
      <c r="D11" s="359">
        <v>25000</v>
      </c>
      <c r="E11" s="360">
        <v>12</v>
      </c>
      <c r="F11" s="359">
        <f t="shared" si="0"/>
        <v>300000</v>
      </c>
      <c r="G11" s="604">
        <v>141</v>
      </c>
    </row>
    <row r="12" spans="1:7" ht="51.75" customHeight="1">
      <c r="A12" s="824"/>
      <c r="B12" s="825"/>
      <c r="C12" s="356" t="s">
        <v>14</v>
      </c>
      <c r="D12" s="359">
        <v>90000</v>
      </c>
      <c r="E12" s="360">
        <v>12</v>
      </c>
      <c r="F12" s="359">
        <f t="shared" si="0"/>
        <v>1080000</v>
      </c>
      <c r="G12" s="604">
        <v>151</v>
      </c>
    </row>
    <row r="13" spans="1:7" ht="51.75" customHeight="1">
      <c r="A13" s="824"/>
      <c r="B13" s="825"/>
      <c r="C13" s="356" t="s">
        <v>4286</v>
      </c>
      <c r="D13" s="359">
        <v>8000</v>
      </c>
      <c r="E13" s="360">
        <v>12</v>
      </c>
      <c r="F13" s="359">
        <f t="shared" si="0"/>
        <v>96000</v>
      </c>
      <c r="G13" s="604">
        <v>153</v>
      </c>
    </row>
    <row r="14" spans="1:7" ht="39" customHeight="1">
      <c r="A14" s="824"/>
      <c r="B14" s="825"/>
      <c r="C14" s="356" t="s">
        <v>3992</v>
      </c>
      <c r="D14" s="359">
        <v>25000</v>
      </c>
      <c r="E14" s="360">
        <v>12</v>
      </c>
      <c r="F14" s="359">
        <f t="shared" si="0"/>
        <v>300000</v>
      </c>
      <c r="G14" s="604">
        <v>158</v>
      </c>
    </row>
    <row r="15" spans="1:7" ht="77.25" customHeight="1">
      <c r="A15" s="824"/>
      <c r="B15" s="825"/>
      <c r="C15" s="356" t="s">
        <v>4287</v>
      </c>
      <c r="D15" s="359">
        <v>30000</v>
      </c>
      <c r="E15" s="360">
        <v>12</v>
      </c>
      <c r="F15" s="359">
        <f t="shared" si="0"/>
        <v>360000</v>
      </c>
      <c r="G15" s="604">
        <v>165</v>
      </c>
    </row>
    <row r="16" spans="1:7" ht="51.75" customHeight="1">
      <c r="A16" s="824"/>
      <c r="B16" s="825"/>
      <c r="C16" s="356" t="s">
        <v>805</v>
      </c>
      <c r="D16" s="359">
        <v>65000</v>
      </c>
      <c r="E16" s="360">
        <v>2</v>
      </c>
      <c r="F16" s="359">
        <f t="shared" si="0"/>
        <v>130000</v>
      </c>
      <c r="G16" s="604">
        <v>171</v>
      </c>
    </row>
    <row r="17" spans="1:7" ht="51.75" customHeight="1">
      <c r="A17" s="824"/>
      <c r="B17" s="825"/>
      <c r="C17" s="356" t="s">
        <v>25</v>
      </c>
      <c r="D17" s="359">
        <v>1099999</v>
      </c>
      <c r="E17" s="360">
        <v>1</v>
      </c>
      <c r="F17" s="359">
        <f t="shared" si="0"/>
        <v>1099999</v>
      </c>
      <c r="G17" s="604">
        <v>191</v>
      </c>
    </row>
    <row r="18" spans="1:7" ht="39" customHeight="1">
      <c r="A18" s="824"/>
      <c r="B18" s="825"/>
      <c r="C18" s="356" t="s">
        <v>4288</v>
      </c>
      <c r="D18" s="359">
        <v>4167</v>
      </c>
      <c r="E18" s="360">
        <v>12</v>
      </c>
      <c r="F18" s="359">
        <f t="shared" si="0"/>
        <v>50004</v>
      </c>
      <c r="G18" s="604">
        <v>195</v>
      </c>
    </row>
    <row r="19" spans="1:7" ht="39" customHeight="1">
      <c r="A19" s="824"/>
      <c r="B19" s="825"/>
      <c r="C19" s="356" t="s">
        <v>644</v>
      </c>
      <c r="D19" s="359">
        <v>45833</v>
      </c>
      <c r="E19" s="360">
        <v>12</v>
      </c>
      <c r="F19" s="359">
        <f t="shared" si="0"/>
        <v>549996</v>
      </c>
      <c r="G19" s="604">
        <v>196</v>
      </c>
    </row>
    <row r="20" spans="1:7" ht="25.5">
      <c r="A20" s="824"/>
      <c r="B20" s="825"/>
      <c r="C20" s="356" t="s">
        <v>645</v>
      </c>
      <c r="D20" s="359">
        <v>23000</v>
      </c>
      <c r="E20" s="360">
        <v>12</v>
      </c>
      <c r="F20" s="359">
        <f t="shared" si="0"/>
        <v>276000</v>
      </c>
      <c r="G20" s="604">
        <v>197</v>
      </c>
    </row>
    <row r="21" spans="1:7" ht="39" customHeight="1">
      <c r="A21" s="824"/>
      <c r="B21" s="825"/>
      <c r="C21" s="356" t="s">
        <v>27</v>
      </c>
      <c r="D21" s="359">
        <v>3500</v>
      </c>
      <c r="E21" s="360">
        <v>12</v>
      </c>
      <c r="F21" s="359">
        <f t="shared" si="0"/>
        <v>42000</v>
      </c>
      <c r="G21" s="604">
        <v>199</v>
      </c>
    </row>
    <row r="22" spans="1:7">
      <c r="A22" s="824"/>
      <c r="B22" s="825"/>
      <c r="C22" s="356" t="s">
        <v>9</v>
      </c>
      <c r="D22" s="359">
        <v>18</v>
      </c>
      <c r="E22" s="360">
        <v>250</v>
      </c>
      <c r="F22" s="359">
        <f t="shared" si="0"/>
        <v>4500</v>
      </c>
      <c r="G22" s="604">
        <v>211</v>
      </c>
    </row>
    <row r="23" spans="1:7">
      <c r="A23" s="824"/>
      <c r="B23" s="825"/>
      <c r="C23" s="356" t="s">
        <v>811</v>
      </c>
      <c r="D23" s="359">
        <v>25</v>
      </c>
      <c r="E23" s="360">
        <v>125</v>
      </c>
      <c r="F23" s="359">
        <f t="shared" si="0"/>
        <v>3125</v>
      </c>
      <c r="G23" s="604">
        <v>211</v>
      </c>
    </row>
    <row r="24" spans="1:7">
      <c r="A24" s="824"/>
      <c r="B24" s="825"/>
      <c r="C24" s="356" t="s">
        <v>813</v>
      </c>
      <c r="D24" s="359">
        <v>45</v>
      </c>
      <c r="E24" s="360">
        <v>150</v>
      </c>
      <c r="F24" s="359">
        <f t="shared" si="0"/>
        <v>6750</v>
      </c>
      <c r="G24" s="604">
        <v>211</v>
      </c>
    </row>
    <row r="25" spans="1:7" ht="26.25" customHeight="1">
      <c r="A25" s="824"/>
      <c r="B25" s="825"/>
      <c r="C25" s="356" t="s">
        <v>529</v>
      </c>
      <c r="D25" s="359">
        <v>45</v>
      </c>
      <c r="E25" s="360">
        <v>150</v>
      </c>
      <c r="F25" s="359">
        <f t="shared" si="0"/>
        <v>6750</v>
      </c>
      <c r="G25" s="604">
        <v>211</v>
      </c>
    </row>
    <row r="26" spans="1:7">
      <c r="A26" s="824"/>
      <c r="B26" s="825"/>
      <c r="C26" s="356" t="s">
        <v>469</v>
      </c>
      <c r="D26" s="359">
        <v>15</v>
      </c>
      <c r="E26" s="360">
        <v>100</v>
      </c>
      <c r="F26" s="359">
        <f t="shared" si="0"/>
        <v>1500</v>
      </c>
      <c r="G26" s="604">
        <v>211</v>
      </c>
    </row>
    <row r="27" spans="1:7">
      <c r="A27" s="824"/>
      <c r="B27" s="825"/>
      <c r="C27" s="356" t="s">
        <v>1045</v>
      </c>
      <c r="D27" s="359">
        <v>2</v>
      </c>
      <c r="E27" s="360">
        <v>150</v>
      </c>
      <c r="F27" s="359">
        <f t="shared" si="0"/>
        <v>300</v>
      </c>
      <c r="G27" s="604">
        <v>211</v>
      </c>
    </row>
    <row r="28" spans="1:7">
      <c r="A28" s="824"/>
      <c r="B28" s="825"/>
      <c r="C28" s="356" t="s">
        <v>1044</v>
      </c>
      <c r="D28" s="359">
        <v>1.5</v>
      </c>
      <c r="E28" s="360">
        <v>150</v>
      </c>
      <c r="F28" s="359">
        <f t="shared" si="0"/>
        <v>225</v>
      </c>
      <c r="G28" s="604">
        <v>211</v>
      </c>
    </row>
    <row r="29" spans="1:7">
      <c r="A29" s="824"/>
      <c r="B29" s="825"/>
      <c r="C29" s="356" t="s">
        <v>842</v>
      </c>
      <c r="D29" s="359">
        <v>8</v>
      </c>
      <c r="E29" s="360">
        <v>150</v>
      </c>
      <c r="F29" s="359">
        <f t="shared" si="0"/>
        <v>1200</v>
      </c>
      <c r="G29" s="604">
        <v>211</v>
      </c>
    </row>
    <row r="30" spans="1:7">
      <c r="A30" s="824"/>
      <c r="B30" s="825"/>
      <c r="C30" s="356" t="s">
        <v>844</v>
      </c>
      <c r="D30" s="359">
        <v>1</v>
      </c>
      <c r="E30" s="360">
        <v>302</v>
      </c>
      <c r="F30" s="359">
        <f t="shared" si="0"/>
        <v>302</v>
      </c>
      <c r="G30" s="604">
        <v>232</v>
      </c>
    </row>
    <row r="31" spans="1:7" ht="39" customHeight="1">
      <c r="A31" s="824"/>
      <c r="B31" s="825"/>
      <c r="C31" s="356" t="s">
        <v>4289</v>
      </c>
      <c r="D31" s="359">
        <v>32.5</v>
      </c>
      <c r="E31" s="360">
        <v>500</v>
      </c>
      <c r="F31" s="359">
        <f t="shared" si="0"/>
        <v>16250</v>
      </c>
      <c r="G31" s="604">
        <v>241</v>
      </c>
    </row>
    <row r="32" spans="1:7" ht="39" customHeight="1">
      <c r="A32" s="824"/>
      <c r="B32" s="825"/>
      <c r="C32" s="356" t="s">
        <v>4290</v>
      </c>
      <c r="D32" s="359">
        <v>35</v>
      </c>
      <c r="E32" s="360">
        <v>500</v>
      </c>
      <c r="F32" s="359">
        <f t="shared" si="0"/>
        <v>17500</v>
      </c>
      <c r="G32" s="604">
        <v>241</v>
      </c>
    </row>
    <row r="33" spans="1:7" ht="51.75" customHeight="1">
      <c r="A33" s="824"/>
      <c r="B33" s="825"/>
      <c r="C33" s="356" t="s">
        <v>4291</v>
      </c>
      <c r="D33" s="359">
        <v>0.45</v>
      </c>
      <c r="E33" s="360">
        <v>500</v>
      </c>
      <c r="F33" s="359">
        <f t="shared" si="0"/>
        <v>225</v>
      </c>
      <c r="G33" s="604">
        <v>243</v>
      </c>
    </row>
    <row r="34" spans="1:7" ht="26.25" customHeight="1">
      <c r="A34" s="824"/>
      <c r="B34" s="825"/>
      <c r="C34" s="356" t="s">
        <v>4292</v>
      </c>
      <c r="D34" s="359">
        <v>2</v>
      </c>
      <c r="E34" s="360">
        <v>500</v>
      </c>
      <c r="F34" s="359">
        <f t="shared" si="0"/>
        <v>1000</v>
      </c>
      <c r="G34" s="604">
        <v>243</v>
      </c>
    </row>
    <row r="35" spans="1:7">
      <c r="A35" s="824"/>
      <c r="B35" s="825"/>
      <c r="C35" s="356" t="s">
        <v>533</v>
      </c>
      <c r="D35" s="359">
        <v>2</v>
      </c>
      <c r="E35" s="360">
        <v>500</v>
      </c>
      <c r="F35" s="359">
        <f t="shared" si="0"/>
        <v>1000</v>
      </c>
      <c r="G35" s="604">
        <v>243</v>
      </c>
    </row>
    <row r="36" spans="1:7" ht="39" customHeight="1">
      <c r="A36" s="824"/>
      <c r="B36" s="825"/>
      <c r="C36" s="356" t="s">
        <v>4293</v>
      </c>
      <c r="D36" s="359">
        <v>0.5</v>
      </c>
      <c r="E36" s="360">
        <v>1000</v>
      </c>
      <c r="F36" s="359">
        <f t="shared" si="0"/>
        <v>500</v>
      </c>
      <c r="G36" s="604">
        <v>243</v>
      </c>
    </row>
    <row r="37" spans="1:7" ht="39" customHeight="1">
      <c r="A37" s="824"/>
      <c r="B37" s="825"/>
      <c r="C37" s="356" t="s">
        <v>4294</v>
      </c>
      <c r="D37" s="359">
        <v>0.05</v>
      </c>
      <c r="E37" s="360">
        <v>1000</v>
      </c>
      <c r="F37" s="359">
        <f t="shared" si="0"/>
        <v>50</v>
      </c>
      <c r="G37" s="604">
        <v>243</v>
      </c>
    </row>
    <row r="38" spans="1:7">
      <c r="A38" s="824"/>
      <c r="B38" s="825"/>
      <c r="C38" s="356" t="s">
        <v>588</v>
      </c>
      <c r="D38" s="359">
        <v>10</v>
      </c>
      <c r="E38" s="360">
        <v>250</v>
      </c>
      <c r="F38" s="359">
        <f t="shared" si="0"/>
        <v>2500</v>
      </c>
      <c r="G38" s="604">
        <v>243</v>
      </c>
    </row>
    <row r="39" spans="1:7" ht="39" customHeight="1">
      <c r="A39" s="824"/>
      <c r="B39" s="825"/>
      <c r="C39" s="356" t="s">
        <v>4295</v>
      </c>
      <c r="D39" s="359">
        <v>2</v>
      </c>
      <c r="E39" s="360">
        <v>1000</v>
      </c>
      <c r="F39" s="359">
        <f t="shared" si="0"/>
        <v>2000</v>
      </c>
      <c r="G39" s="604">
        <v>243</v>
      </c>
    </row>
    <row r="40" spans="1:7" ht="26.25" customHeight="1">
      <c r="A40" s="824"/>
      <c r="B40" s="825"/>
      <c r="C40" s="356" t="s">
        <v>4296</v>
      </c>
      <c r="D40" s="359">
        <v>4</v>
      </c>
      <c r="E40" s="360">
        <v>1000</v>
      </c>
      <c r="F40" s="359">
        <f t="shared" si="0"/>
        <v>4000</v>
      </c>
      <c r="G40" s="604">
        <v>244</v>
      </c>
    </row>
    <row r="41" spans="1:7" ht="26.25" customHeight="1">
      <c r="A41" s="824"/>
      <c r="B41" s="825"/>
      <c r="C41" s="356" t="s">
        <v>4297</v>
      </c>
      <c r="D41" s="359">
        <v>8</v>
      </c>
      <c r="E41" s="360">
        <v>500</v>
      </c>
      <c r="F41" s="359">
        <f t="shared" si="0"/>
        <v>4000</v>
      </c>
      <c r="G41" s="604">
        <v>244</v>
      </c>
    </row>
    <row r="42" spans="1:7" ht="25.5">
      <c r="A42" s="824"/>
      <c r="B42" s="825"/>
      <c r="C42" s="356" t="s">
        <v>4298</v>
      </c>
      <c r="D42" s="359">
        <v>15</v>
      </c>
      <c r="E42" s="360">
        <v>250</v>
      </c>
      <c r="F42" s="359">
        <f t="shared" si="0"/>
        <v>3750</v>
      </c>
      <c r="G42" s="604">
        <v>244</v>
      </c>
    </row>
    <row r="43" spans="1:7" ht="39" customHeight="1">
      <c r="A43" s="824"/>
      <c r="B43" s="825"/>
      <c r="C43" s="356" t="s">
        <v>4299</v>
      </c>
      <c r="D43" s="359">
        <v>20</v>
      </c>
      <c r="E43" s="360">
        <v>250</v>
      </c>
      <c r="F43" s="359">
        <f t="shared" si="0"/>
        <v>5000</v>
      </c>
      <c r="G43" s="604">
        <v>244</v>
      </c>
    </row>
    <row r="44" spans="1:7" ht="26.25" customHeight="1">
      <c r="A44" s="824"/>
      <c r="B44" s="825"/>
      <c r="C44" s="356" t="s">
        <v>817</v>
      </c>
      <c r="D44" s="359">
        <v>1000</v>
      </c>
      <c r="E44" s="360">
        <v>3</v>
      </c>
      <c r="F44" s="359">
        <f t="shared" si="0"/>
        <v>3000</v>
      </c>
      <c r="G44" s="604">
        <v>245</v>
      </c>
    </row>
    <row r="45" spans="1:7" ht="26.25" customHeight="1">
      <c r="A45" s="824"/>
      <c r="B45" s="825"/>
      <c r="C45" s="356" t="s">
        <v>4300</v>
      </c>
      <c r="D45" s="359">
        <v>30</v>
      </c>
      <c r="E45" s="360">
        <v>60</v>
      </c>
      <c r="F45" s="359">
        <f t="shared" si="0"/>
        <v>1800</v>
      </c>
      <c r="G45" s="604">
        <v>254</v>
      </c>
    </row>
    <row r="46" spans="1:7">
      <c r="A46" s="824"/>
      <c r="B46" s="825"/>
      <c r="C46" s="356" t="s">
        <v>861</v>
      </c>
      <c r="D46" s="359">
        <v>50</v>
      </c>
      <c r="E46" s="360">
        <v>20</v>
      </c>
      <c r="F46" s="359">
        <f t="shared" si="0"/>
        <v>1000</v>
      </c>
      <c r="G46" s="604">
        <v>261</v>
      </c>
    </row>
    <row r="47" spans="1:7">
      <c r="A47" s="824"/>
      <c r="B47" s="825"/>
      <c r="C47" s="356" t="s">
        <v>4301</v>
      </c>
      <c r="D47" s="359">
        <v>100</v>
      </c>
      <c r="E47" s="360">
        <v>2000</v>
      </c>
      <c r="F47" s="359">
        <f t="shared" si="0"/>
        <v>200000</v>
      </c>
      <c r="G47" s="604">
        <v>262</v>
      </c>
    </row>
    <row r="48" spans="1:7">
      <c r="A48" s="824"/>
      <c r="B48" s="825"/>
      <c r="C48" s="356" t="s">
        <v>4301</v>
      </c>
      <c r="D48" s="359">
        <v>50</v>
      </c>
      <c r="E48" s="360">
        <v>1000</v>
      </c>
      <c r="F48" s="359">
        <f t="shared" si="0"/>
        <v>50000</v>
      </c>
      <c r="G48" s="604">
        <v>262</v>
      </c>
    </row>
    <row r="49" spans="1:7">
      <c r="A49" s="824"/>
      <c r="B49" s="825"/>
      <c r="C49" s="356" t="s">
        <v>859</v>
      </c>
      <c r="D49" s="359">
        <v>1185</v>
      </c>
      <c r="E49" s="360">
        <v>5</v>
      </c>
      <c r="F49" s="359">
        <f t="shared" si="0"/>
        <v>5925</v>
      </c>
      <c r="G49" s="604">
        <v>267</v>
      </c>
    </row>
    <row r="50" spans="1:7">
      <c r="A50" s="824"/>
      <c r="B50" s="825"/>
      <c r="C50" s="356" t="s">
        <v>859</v>
      </c>
      <c r="D50" s="359">
        <v>1365</v>
      </c>
      <c r="E50" s="360">
        <v>5</v>
      </c>
      <c r="F50" s="359">
        <f t="shared" si="0"/>
        <v>6825</v>
      </c>
      <c r="G50" s="604">
        <v>267</v>
      </c>
    </row>
    <row r="51" spans="1:7" ht="39" customHeight="1">
      <c r="A51" s="824"/>
      <c r="B51" s="825"/>
      <c r="C51" s="356" t="s">
        <v>4302</v>
      </c>
      <c r="D51" s="359">
        <v>0.95</v>
      </c>
      <c r="E51" s="360">
        <v>2000</v>
      </c>
      <c r="F51" s="359">
        <f t="shared" si="0"/>
        <v>1900</v>
      </c>
      <c r="G51" s="604">
        <v>268</v>
      </c>
    </row>
    <row r="52" spans="1:7" ht="39" customHeight="1">
      <c r="A52" s="824"/>
      <c r="B52" s="825"/>
      <c r="C52" s="356" t="s">
        <v>4303</v>
      </c>
      <c r="D52" s="359">
        <v>0.52</v>
      </c>
      <c r="E52" s="360">
        <v>2000</v>
      </c>
      <c r="F52" s="359">
        <f t="shared" si="0"/>
        <v>1040</v>
      </c>
      <c r="G52" s="604">
        <v>268</v>
      </c>
    </row>
    <row r="53" spans="1:7" ht="51.75" customHeight="1">
      <c r="A53" s="824"/>
      <c r="B53" s="825"/>
      <c r="C53" s="356" t="s">
        <v>4304</v>
      </c>
      <c r="D53" s="359">
        <v>0.5</v>
      </c>
      <c r="E53" s="360">
        <v>502</v>
      </c>
      <c r="F53" s="359">
        <f t="shared" si="0"/>
        <v>251</v>
      </c>
      <c r="G53" s="604">
        <v>268</v>
      </c>
    </row>
    <row r="54" spans="1:7" ht="51.75" customHeight="1">
      <c r="A54" s="824"/>
      <c r="B54" s="825"/>
      <c r="C54" s="356" t="s">
        <v>4305</v>
      </c>
      <c r="D54" s="359">
        <v>0.75</v>
      </c>
      <c r="E54" s="360">
        <v>500</v>
      </c>
      <c r="F54" s="359">
        <f t="shared" si="0"/>
        <v>375</v>
      </c>
      <c r="G54" s="604">
        <v>268</v>
      </c>
    </row>
    <row r="55" spans="1:7" ht="51.75" customHeight="1">
      <c r="A55" s="824"/>
      <c r="B55" s="825"/>
      <c r="C55" s="356" t="s">
        <v>4306</v>
      </c>
      <c r="D55" s="359">
        <v>0.1</v>
      </c>
      <c r="E55" s="360">
        <v>500</v>
      </c>
      <c r="F55" s="359">
        <f t="shared" si="0"/>
        <v>50</v>
      </c>
      <c r="G55" s="604">
        <v>268</v>
      </c>
    </row>
    <row r="56" spans="1:7">
      <c r="A56" s="824"/>
      <c r="B56" s="825"/>
      <c r="C56" s="356" t="s">
        <v>4307</v>
      </c>
      <c r="D56" s="359">
        <v>20</v>
      </c>
      <c r="E56" s="360">
        <v>100</v>
      </c>
      <c r="F56" s="359">
        <f t="shared" si="0"/>
        <v>2000</v>
      </c>
      <c r="G56" s="604">
        <v>269</v>
      </c>
    </row>
    <row r="57" spans="1:7">
      <c r="A57" s="824"/>
      <c r="B57" s="825"/>
      <c r="C57" s="356" t="s">
        <v>4308</v>
      </c>
      <c r="D57" s="359">
        <v>19</v>
      </c>
      <c r="E57" s="360">
        <v>50</v>
      </c>
      <c r="F57" s="359">
        <f t="shared" si="0"/>
        <v>950</v>
      </c>
      <c r="G57" s="604">
        <v>269</v>
      </c>
    </row>
    <row r="58" spans="1:7">
      <c r="A58" s="824"/>
      <c r="B58" s="825"/>
      <c r="C58" s="356" t="s">
        <v>4309</v>
      </c>
      <c r="D58" s="359">
        <v>15</v>
      </c>
      <c r="E58" s="360">
        <v>60</v>
      </c>
      <c r="F58" s="359">
        <f t="shared" si="0"/>
        <v>900</v>
      </c>
      <c r="G58" s="604">
        <v>289</v>
      </c>
    </row>
    <row r="59" spans="1:7">
      <c r="A59" s="824"/>
      <c r="B59" s="825"/>
      <c r="C59" s="356" t="s">
        <v>559</v>
      </c>
      <c r="D59" s="359">
        <v>32.5</v>
      </c>
      <c r="E59" s="360">
        <v>40</v>
      </c>
      <c r="F59" s="359">
        <f t="shared" si="0"/>
        <v>1300</v>
      </c>
      <c r="G59" s="604">
        <v>289</v>
      </c>
    </row>
    <row r="60" spans="1:7">
      <c r="A60" s="824"/>
      <c r="B60" s="825"/>
      <c r="C60" s="356" t="s">
        <v>1237</v>
      </c>
      <c r="D60" s="359">
        <v>20</v>
      </c>
      <c r="E60" s="360">
        <v>20</v>
      </c>
      <c r="F60" s="359">
        <f t="shared" si="0"/>
        <v>400</v>
      </c>
      <c r="G60" s="604">
        <v>289</v>
      </c>
    </row>
    <row r="61" spans="1:7">
      <c r="A61" s="824"/>
      <c r="B61" s="825"/>
      <c r="C61" s="356" t="s">
        <v>4310</v>
      </c>
      <c r="D61" s="359">
        <v>50</v>
      </c>
      <c r="E61" s="360">
        <v>22</v>
      </c>
      <c r="F61" s="359">
        <f t="shared" si="0"/>
        <v>1100</v>
      </c>
      <c r="G61" s="604">
        <v>289</v>
      </c>
    </row>
    <row r="62" spans="1:7">
      <c r="A62" s="824"/>
      <c r="B62" s="825"/>
      <c r="C62" s="356" t="s">
        <v>4311</v>
      </c>
      <c r="D62" s="359">
        <v>75</v>
      </c>
      <c r="E62" s="360">
        <v>40</v>
      </c>
      <c r="F62" s="359">
        <f t="shared" si="0"/>
        <v>3000</v>
      </c>
      <c r="G62" s="604">
        <v>291</v>
      </c>
    </row>
    <row r="63" spans="1:7" ht="26.25" customHeight="1">
      <c r="A63" s="824"/>
      <c r="B63" s="825"/>
      <c r="C63" s="356" t="s">
        <v>4312</v>
      </c>
      <c r="D63" s="359">
        <v>4</v>
      </c>
      <c r="E63" s="360">
        <v>25</v>
      </c>
      <c r="F63" s="359">
        <f t="shared" si="0"/>
        <v>100</v>
      </c>
      <c r="G63" s="604">
        <v>291</v>
      </c>
    </row>
    <row r="64" spans="1:7" ht="39" customHeight="1">
      <c r="A64" s="824"/>
      <c r="B64" s="825"/>
      <c r="C64" s="356" t="s">
        <v>4313</v>
      </c>
      <c r="D64" s="359">
        <v>2.5</v>
      </c>
      <c r="E64" s="360">
        <v>750</v>
      </c>
      <c r="F64" s="359">
        <f t="shared" si="0"/>
        <v>1875</v>
      </c>
      <c r="G64" s="604">
        <v>291</v>
      </c>
    </row>
    <row r="65" spans="1:7" ht="26.25" customHeight="1">
      <c r="A65" s="824"/>
      <c r="B65" s="825"/>
      <c r="C65" s="356" t="s">
        <v>4314</v>
      </c>
      <c r="D65" s="359">
        <v>1.5</v>
      </c>
      <c r="E65" s="360">
        <v>1000</v>
      </c>
      <c r="F65" s="359">
        <f t="shared" si="0"/>
        <v>1500</v>
      </c>
      <c r="G65" s="604">
        <v>291</v>
      </c>
    </row>
    <row r="66" spans="1:7" ht="26.25" customHeight="1">
      <c r="A66" s="824"/>
      <c r="B66" s="825"/>
      <c r="C66" s="356" t="s">
        <v>4315</v>
      </c>
      <c r="D66" s="359">
        <v>30</v>
      </c>
      <c r="E66" s="360">
        <v>40</v>
      </c>
      <c r="F66" s="359">
        <f t="shared" si="0"/>
        <v>1200</v>
      </c>
      <c r="G66" s="604">
        <v>291</v>
      </c>
    </row>
    <row r="67" spans="1:7">
      <c r="A67" s="824"/>
      <c r="B67" s="825"/>
      <c r="C67" s="356" t="s">
        <v>4316</v>
      </c>
      <c r="D67" s="359">
        <v>35</v>
      </c>
      <c r="E67" s="360">
        <v>50</v>
      </c>
      <c r="F67" s="359">
        <f t="shared" si="0"/>
        <v>1750</v>
      </c>
      <c r="G67" s="604">
        <v>291</v>
      </c>
    </row>
    <row r="68" spans="1:7">
      <c r="A68" s="824"/>
      <c r="B68" s="825"/>
      <c r="C68" s="356" t="s">
        <v>4317</v>
      </c>
      <c r="D68" s="359">
        <v>45</v>
      </c>
      <c r="E68" s="360">
        <v>11</v>
      </c>
      <c r="F68" s="359">
        <f t="shared" si="0"/>
        <v>495</v>
      </c>
      <c r="G68" s="604">
        <v>291</v>
      </c>
    </row>
    <row r="69" spans="1:7">
      <c r="A69" s="824"/>
      <c r="B69" s="825"/>
      <c r="C69" s="356" t="s">
        <v>826</v>
      </c>
      <c r="D69" s="359">
        <v>1.5</v>
      </c>
      <c r="E69" s="360">
        <v>1000</v>
      </c>
      <c r="F69" s="359">
        <f t="shared" si="0"/>
        <v>1500</v>
      </c>
      <c r="G69" s="604">
        <v>291</v>
      </c>
    </row>
    <row r="70" spans="1:7" ht="39" customHeight="1">
      <c r="A70" s="824"/>
      <c r="B70" s="825"/>
      <c r="C70" s="356" t="s">
        <v>4318</v>
      </c>
      <c r="D70" s="359">
        <v>5</v>
      </c>
      <c r="E70" s="360">
        <v>505</v>
      </c>
      <c r="F70" s="359">
        <f t="shared" si="0"/>
        <v>2525</v>
      </c>
      <c r="G70" s="604">
        <v>291</v>
      </c>
    </row>
    <row r="71" spans="1:7" ht="26.25" customHeight="1">
      <c r="A71" s="824"/>
      <c r="B71" s="825"/>
      <c r="C71" s="356" t="s">
        <v>4319</v>
      </c>
      <c r="D71" s="359">
        <v>220</v>
      </c>
      <c r="E71" s="360">
        <v>5</v>
      </c>
      <c r="F71" s="359">
        <f t="shared" si="0"/>
        <v>1100</v>
      </c>
      <c r="G71" s="604">
        <v>291</v>
      </c>
    </row>
    <row r="72" spans="1:7">
      <c r="A72" s="824"/>
      <c r="B72" s="825"/>
      <c r="C72" s="356" t="s">
        <v>1127</v>
      </c>
      <c r="D72" s="359">
        <v>75</v>
      </c>
      <c r="E72" s="360">
        <v>35</v>
      </c>
      <c r="F72" s="359">
        <f t="shared" si="0"/>
        <v>2625</v>
      </c>
      <c r="G72" s="604">
        <v>291</v>
      </c>
    </row>
    <row r="73" spans="1:7" ht="39" customHeight="1">
      <c r="A73" s="824"/>
      <c r="B73" s="825"/>
      <c r="C73" s="356" t="s">
        <v>4320</v>
      </c>
      <c r="D73" s="359">
        <v>20</v>
      </c>
      <c r="E73" s="360">
        <v>5</v>
      </c>
      <c r="F73" s="359">
        <f t="shared" ref="F73:F136" si="1">+E73*D73</f>
        <v>100</v>
      </c>
      <c r="G73" s="604">
        <v>291</v>
      </c>
    </row>
    <row r="74" spans="1:7" ht="39" customHeight="1">
      <c r="A74" s="824"/>
      <c r="B74" s="825"/>
      <c r="C74" s="356" t="s">
        <v>4321</v>
      </c>
      <c r="D74" s="359">
        <v>20</v>
      </c>
      <c r="E74" s="360">
        <v>2</v>
      </c>
      <c r="F74" s="359">
        <f t="shared" si="1"/>
        <v>40</v>
      </c>
      <c r="G74" s="604">
        <v>291</v>
      </c>
    </row>
    <row r="75" spans="1:7">
      <c r="A75" s="824"/>
      <c r="B75" s="825"/>
      <c r="C75" s="356" t="s">
        <v>337</v>
      </c>
      <c r="D75" s="359">
        <v>3</v>
      </c>
      <c r="E75" s="360">
        <v>1000</v>
      </c>
      <c r="F75" s="359">
        <f t="shared" si="1"/>
        <v>3000</v>
      </c>
      <c r="G75" s="604">
        <v>291</v>
      </c>
    </row>
    <row r="76" spans="1:7" ht="26.25" customHeight="1">
      <c r="A76" s="824"/>
      <c r="B76" s="825"/>
      <c r="C76" s="356" t="s">
        <v>4273</v>
      </c>
      <c r="D76" s="359">
        <v>135</v>
      </c>
      <c r="E76" s="360">
        <v>25</v>
      </c>
      <c r="F76" s="359">
        <f t="shared" si="1"/>
        <v>3375</v>
      </c>
      <c r="G76" s="604">
        <v>291</v>
      </c>
    </row>
    <row r="77" spans="1:7">
      <c r="A77" s="824"/>
      <c r="B77" s="825"/>
      <c r="C77" s="356" t="s">
        <v>828</v>
      </c>
      <c r="D77" s="359">
        <v>8</v>
      </c>
      <c r="E77" s="360">
        <v>26</v>
      </c>
      <c r="F77" s="359">
        <f t="shared" si="1"/>
        <v>208</v>
      </c>
      <c r="G77" s="604">
        <v>291</v>
      </c>
    </row>
    <row r="78" spans="1:7">
      <c r="A78" s="824"/>
      <c r="B78" s="825"/>
      <c r="C78" s="356" t="s">
        <v>869</v>
      </c>
      <c r="D78" s="359">
        <v>22</v>
      </c>
      <c r="E78" s="360">
        <v>125</v>
      </c>
      <c r="F78" s="359">
        <f t="shared" si="1"/>
        <v>2750</v>
      </c>
      <c r="G78" s="604">
        <v>292</v>
      </c>
    </row>
    <row r="79" spans="1:7" ht="26.25" customHeight="1">
      <c r="A79" s="824"/>
      <c r="B79" s="825"/>
      <c r="C79" s="356" t="s">
        <v>88</v>
      </c>
      <c r="D79" s="359">
        <v>23</v>
      </c>
      <c r="E79" s="360">
        <v>125</v>
      </c>
      <c r="F79" s="359">
        <f t="shared" si="1"/>
        <v>2875</v>
      </c>
      <c r="G79" s="604">
        <v>292</v>
      </c>
    </row>
    <row r="80" spans="1:7" ht="26.25" customHeight="1">
      <c r="A80" s="824"/>
      <c r="B80" s="825"/>
      <c r="C80" s="356" t="s">
        <v>4322</v>
      </c>
      <c r="D80" s="359">
        <v>30</v>
      </c>
      <c r="E80" s="360">
        <v>125</v>
      </c>
      <c r="F80" s="359">
        <f t="shared" si="1"/>
        <v>3750</v>
      </c>
      <c r="G80" s="604">
        <v>292</v>
      </c>
    </row>
    <row r="81" spans="1:7" ht="26.25" customHeight="1">
      <c r="A81" s="824"/>
      <c r="B81" s="825"/>
      <c r="C81" s="356" t="s">
        <v>4323</v>
      </c>
      <c r="D81" s="359">
        <v>15</v>
      </c>
      <c r="E81" s="360">
        <v>1</v>
      </c>
      <c r="F81" s="359">
        <f t="shared" si="1"/>
        <v>15</v>
      </c>
      <c r="G81" s="604">
        <v>292</v>
      </c>
    </row>
    <row r="82" spans="1:7">
      <c r="A82" s="824"/>
      <c r="B82" s="825"/>
      <c r="C82" s="356" t="s">
        <v>84</v>
      </c>
      <c r="D82" s="359">
        <v>20</v>
      </c>
      <c r="E82" s="360">
        <v>37</v>
      </c>
      <c r="F82" s="359">
        <f t="shared" si="1"/>
        <v>740</v>
      </c>
      <c r="G82" s="604">
        <v>292</v>
      </c>
    </row>
    <row r="83" spans="1:7">
      <c r="A83" s="824"/>
      <c r="B83" s="825"/>
      <c r="C83" s="356" t="s">
        <v>4324</v>
      </c>
      <c r="D83" s="359">
        <v>8</v>
      </c>
      <c r="E83" s="360">
        <v>50</v>
      </c>
      <c r="F83" s="359">
        <f t="shared" si="1"/>
        <v>400</v>
      </c>
      <c r="G83" s="604">
        <v>292</v>
      </c>
    </row>
    <row r="84" spans="1:7" ht="26.25" customHeight="1">
      <c r="A84" s="824"/>
      <c r="B84" s="825"/>
      <c r="C84" s="356" t="s">
        <v>4325</v>
      </c>
      <c r="D84" s="359">
        <v>30</v>
      </c>
      <c r="E84" s="360">
        <v>50</v>
      </c>
      <c r="F84" s="359">
        <f t="shared" si="1"/>
        <v>1500</v>
      </c>
      <c r="G84" s="604">
        <v>292</v>
      </c>
    </row>
    <row r="85" spans="1:7">
      <c r="A85" s="824"/>
      <c r="B85" s="825"/>
      <c r="C85" s="356" t="s">
        <v>605</v>
      </c>
      <c r="D85" s="359">
        <v>25</v>
      </c>
      <c r="E85" s="360">
        <v>50</v>
      </c>
      <c r="F85" s="359">
        <f t="shared" si="1"/>
        <v>1250</v>
      </c>
      <c r="G85" s="604">
        <v>292</v>
      </c>
    </row>
    <row r="86" spans="1:7">
      <c r="A86" s="824"/>
      <c r="B86" s="825"/>
      <c r="C86" s="356" t="s">
        <v>1270</v>
      </c>
      <c r="D86" s="359">
        <v>5</v>
      </c>
      <c r="E86" s="360">
        <v>125</v>
      </c>
      <c r="F86" s="359">
        <f t="shared" si="1"/>
        <v>625</v>
      </c>
      <c r="G86" s="604">
        <v>292</v>
      </c>
    </row>
    <row r="87" spans="1:7">
      <c r="A87" s="824"/>
      <c r="B87" s="825"/>
      <c r="C87" s="356" t="s">
        <v>591</v>
      </c>
      <c r="D87" s="359">
        <v>15</v>
      </c>
      <c r="E87" s="360">
        <v>125</v>
      </c>
      <c r="F87" s="359">
        <f t="shared" si="1"/>
        <v>1875</v>
      </c>
      <c r="G87" s="604">
        <v>292</v>
      </c>
    </row>
    <row r="88" spans="1:7" ht="39" customHeight="1">
      <c r="A88" s="824"/>
      <c r="B88" s="825"/>
      <c r="C88" s="356" t="s">
        <v>1142</v>
      </c>
      <c r="D88" s="359">
        <v>5</v>
      </c>
      <c r="E88" s="360">
        <v>35</v>
      </c>
      <c r="F88" s="359">
        <f t="shared" si="1"/>
        <v>175</v>
      </c>
      <c r="G88" s="604">
        <v>296</v>
      </c>
    </row>
    <row r="89" spans="1:7">
      <c r="A89" s="824"/>
      <c r="B89" s="825"/>
      <c r="C89" s="356" t="s">
        <v>1147</v>
      </c>
      <c r="D89" s="359">
        <v>3</v>
      </c>
      <c r="E89" s="360">
        <v>17</v>
      </c>
      <c r="F89" s="359">
        <f t="shared" si="1"/>
        <v>51</v>
      </c>
      <c r="G89" s="604">
        <v>296</v>
      </c>
    </row>
    <row r="90" spans="1:7">
      <c r="A90" s="824"/>
      <c r="B90" s="825"/>
      <c r="C90" s="356" t="s">
        <v>4326</v>
      </c>
      <c r="D90" s="359">
        <v>1.5</v>
      </c>
      <c r="E90" s="360">
        <v>82</v>
      </c>
      <c r="F90" s="359">
        <f t="shared" si="1"/>
        <v>123</v>
      </c>
      <c r="G90" s="604">
        <v>297</v>
      </c>
    </row>
    <row r="91" spans="1:7" ht="26.25" customHeight="1">
      <c r="A91" s="824"/>
      <c r="B91" s="825"/>
      <c r="C91" s="356" t="s">
        <v>4327</v>
      </c>
      <c r="D91" s="359">
        <v>250</v>
      </c>
      <c r="E91" s="360">
        <v>100</v>
      </c>
      <c r="F91" s="359">
        <f t="shared" si="1"/>
        <v>25000</v>
      </c>
      <c r="G91" s="604">
        <v>297</v>
      </c>
    </row>
    <row r="92" spans="1:7">
      <c r="A92" s="824"/>
      <c r="B92" s="825"/>
      <c r="C92" s="356" t="s">
        <v>1238</v>
      </c>
      <c r="D92" s="359">
        <v>5</v>
      </c>
      <c r="E92" s="360">
        <v>50</v>
      </c>
      <c r="F92" s="359">
        <f t="shared" si="1"/>
        <v>250</v>
      </c>
      <c r="G92" s="604">
        <v>297</v>
      </c>
    </row>
    <row r="93" spans="1:7">
      <c r="A93" s="824"/>
      <c r="B93" s="825"/>
      <c r="C93" s="356" t="s">
        <v>575</v>
      </c>
      <c r="D93" s="359">
        <v>10</v>
      </c>
      <c r="E93" s="360">
        <v>10</v>
      </c>
      <c r="F93" s="359">
        <f t="shared" si="1"/>
        <v>100</v>
      </c>
      <c r="G93" s="604">
        <v>297</v>
      </c>
    </row>
    <row r="94" spans="1:7">
      <c r="A94" s="824"/>
      <c r="B94" s="825"/>
      <c r="C94" s="356" t="s">
        <v>4328</v>
      </c>
      <c r="D94" s="359">
        <v>5</v>
      </c>
      <c r="E94" s="360">
        <v>5</v>
      </c>
      <c r="F94" s="359">
        <f t="shared" si="1"/>
        <v>25</v>
      </c>
      <c r="G94" s="604">
        <v>297</v>
      </c>
    </row>
    <row r="95" spans="1:7">
      <c r="A95" s="824"/>
      <c r="B95" s="825"/>
      <c r="C95" s="356" t="s">
        <v>576</v>
      </c>
      <c r="D95" s="359">
        <v>4.5</v>
      </c>
      <c r="E95" s="360">
        <v>100</v>
      </c>
      <c r="F95" s="359">
        <f t="shared" si="1"/>
        <v>450</v>
      </c>
      <c r="G95" s="604">
        <v>297</v>
      </c>
    </row>
    <row r="96" spans="1:7">
      <c r="A96" s="824"/>
      <c r="B96" s="825"/>
      <c r="C96" s="356" t="s">
        <v>577</v>
      </c>
      <c r="D96" s="359">
        <v>2.5</v>
      </c>
      <c r="E96" s="360">
        <v>10</v>
      </c>
      <c r="F96" s="359">
        <f t="shared" si="1"/>
        <v>25</v>
      </c>
      <c r="G96" s="604">
        <v>297</v>
      </c>
    </row>
    <row r="97" spans="1:7">
      <c r="A97" s="824"/>
      <c r="B97" s="825"/>
      <c r="C97" s="356" t="s">
        <v>4329</v>
      </c>
      <c r="D97" s="359">
        <v>8</v>
      </c>
      <c r="E97" s="360">
        <v>10</v>
      </c>
      <c r="F97" s="359">
        <f t="shared" si="1"/>
        <v>80</v>
      </c>
      <c r="G97" s="604">
        <v>297</v>
      </c>
    </row>
    <row r="98" spans="1:7">
      <c r="A98" s="824"/>
      <c r="B98" s="825"/>
      <c r="C98" s="356" t="s">
        <v>1152</v>
      </c>
      <c r="D98" s="359">
        <v>8</v>
      </c>
      <c r="E98" s="360">
        <v>9</v>
      </c>
      <c r="F98" s="359">
        <f t="shared" si="1"/>
        <v>72</v>
      </c>
      <c r="G98" s="604">
        <v>297</v>
      </c>
    </row>
    <row r="99" spans="1:7">
      <c r="A99" s="824"/>
      <c r="B99" s="825"/>
      <c r="C99" s="356" t="s">
        <v>4330</v>
      </c>
      <c r="D99" s="359">
        <v>5</v>
      </c>
      <c r="E99" s="360">
        <v>50</v>
      </c>
      <c r="F99" s="359">
        <f t="shared" si="1"/>
        <v>250</v>
      </c>
      <c r="G99" s="604">
        <v>297</v>
      </c>
    </row>
    <row r="100" spans="1:7">
      <c r="A100" s="824"/>
      <c r="B100" s="825"/>
      <c r="C100" s="356" t="s">
        <v>1151</v>
      </c>
      <c r="D100" s="359">
        <v>15</v>
      </c>
      <c r="E100" s="360">
        <v>50</v>
      </c>
      <c r="F100" s="359">
        <f t="shared" si="1"/>
        <v>750</v>
      </c>
      <c r="G100" s="604">
        <v>297</v>
      </c>
    </row>
    <row r="101" spans="1:7">
      <c r="A101" s="824"/>
      <c r="B101" s="825"/>
      <c r="C101" s="356" t="s">
        <v>4331</v>
      </c>
      <c r="D101" s="359">
        <v>10000</v>
      </c>
      <c r="E101" s="360">
        <v>12</v>
      </c>
      <c r="F101" s="359">
        <f t="shared" si="1"/>
        <v>120000</v>
      </c>
      <c r="G101" s="604">
        <v>298</v>
      </c>
    </row>
    <row r="102" spans="1:7">
      <c r="A102" s="824"/>
      <c r="B102" s="825"/>
      <c r="C102" s="356" t="s">
        <v>971</v>
      </c>
      <c r="D102" s="359">
        <v>15</v>
      </c>
      <c r="E102" s="360">
        <v>15</v>
      </c>
      <c r="F102" s="359">
        <f t="shared" si="1"/>
        <v>225</v>
      </c>
      <c r="G102" s="604">
        <v>299</v>
      </c>
    </row>
    <row r="103" spans="1:7">
      <c r="A103" s="824"/>
      <c r="B103" s="825"/>
      <c r="C103" s="356" t="s">
        <v>580</v>
      </c>
      <c r="D103" s="359">
        <v>35</v>
      </c>
      <c r="E103" s="360">
        <v>75</v>
      </c>
      <c r="F103" s="359">
        <f t="shared" si="1"/>
        <v>2625</v>
      </c>
      <c r="G103" s="604">
        <v>299</v>
      </c>
    </row>
    <row r="104" spans="1:7">
      <c r="A104" s="824"/>
      <c r="B104" s="825"/>
      <c r="C104" s="356" t="s">
        <v>580</v>
      </c>
      <c r="D104" s="359">
        <v>5</v>
      </c>
      <c r="E104" s="360">
        <v>12</v>
      </c>
      <c r="F104" s="359">
        <f t="shared" si="1"/>
        <v>60</v>
      </c>
      <c r="G104" s="604">
        <v>299</v>
      </c>
    </row>
    <row r="105" spans="1:7" ht="26.25" customHeight="1">
      <c r="A105" s="824"/>
      <c r="B105" s="825"/>
      <c r="C105" s="356" t="s">
        <v>2956</v>
      </c>
      <c r="D105" s="359">
        <v>75000</v>
      </c>
      <c r="E105" s="360">
        <v>1</v>
      </c>
      <c r="F105" s="359">
        <f t="shared" si="1"/>
        <v>75000</v>
      </c>
      <c r="G105" s="604">
        <v>322</v>
      </c>
    </row>
    <row r="106" spans="1:7">
      <c r="A106" s="824"/>
      <c r="B106" s="825"/>
      <c r="C106" s="356" t="s">
        <v>4332</v>
      </c>
      <c r="D106" s="359">
        <v>75000</v>
      </c>
      <c r="E106" s="360">
        <v>3</v>
      </c>
      <c r="F106" s="359">
        <f t="shared" si="1"/>
        <v>225000</v>
      </c>
      <c r="G106" s="604">
        <v>324</v>
      </c>
    </row>
    <row r="107" spans="1:7" ht="26.25" customHeight="1">
      <c r="A107" s="824"/>
      <c r="B107" s="825"/>
      <c r="C107" s="356" t="s">
        <v>28</v>
      </c>
      <c r="D107" s="359">
        <v>489110</v>
      </c>
      <c r="E107" s="360">
        <v>1</v>
      </c>
      <c r="F107" s="359">
        <f t="shared" si="1"/>
        <v>489110</v>
      </c>
      <c r="G107" s="604">
        <v>328</v>
      </c>
    </row>
    <row r="108" spans="1:7" ht="39" customHeight="1">
      <c r="A108" s="824"/>
      <c r="B108" s="825"/>
      <c r="C108" s="356" t="s">
        <v>4333</v>
      </c>
      <c r="D108" s="359">
        <v>19760</v>
      </c>
      <c r="E108" s="360">
        <v>5</v>
      </c>
      <c r="F108" s="359">
        <f t="shared" si="1"/>
        <v>98800</v>
      </c>
      <c r="G108" s="604">
        <v>329</v>
      </c>
    </row>
    <row r="109" spans="1:7" ht="39" customHeight="1">
      <c r="A109" s="824"/>
      <c r="B109" s="825"/>
      <c r="C109" s="356" t="s">
        <v>4334</v>
      </c>
      <c r="D109" s="359">
        <f>100000+745000</f>
        <v>845000</v>
      </c>
      <c r="E109" s="360">
        <v>1</v>
      </c>
      <c r="F109" s="359">
        <f t="shared" si="1"/>
        <v>845000</v>
      </c>
      <c r="G109" s="604">
        <v>381</v>
      </c>
    </row>
    <row r="110" spans="1:7" ht="64.5" customHeight="1">
      <c r="A110" s="824"/>
      <c r="B110" s="825"/>
      <c r="C110" s="356" t="s">
        <v>4335</v>
      </c>
      <c r="D110" s="359">
        <v>1290986</v>
      </c>
      <c r="E110" s="360">
        <v>1</v>
      </c>
      <c r="F110" s="359">
        <f t="shared" si="1"/>
        <v>1290986</v>
      </c>
      <c r="G110" s="604">
        <v>472</v>
      </c>
    </row>
    <row r="111" spans="1:7" ht="51.75" customHeight="1">
      <c r="A111" s="824"/>
      <c r="B111" s="825"/>
      <c r="C111" s="356" t="s">
        <v>4336</v>
      </c>
      <c r="D111" s="359">
        <v>1375000</v>
      </c>
      <c r="E111" s="360">
        <v>1</v>
      </c>
      <c r="F111" s="359">
        <f t="shared" si="1"/>
        <v>1375000</v>
      </c>
      <c r="G111" s="604">
        <v>473</v>
      </c>
    </row>
    <row r="112" spans="1:7" ht="38.25" customHeight="1">
      <c r="A112" s="605" t="s">
        <v>4884</v>
      </c>
      <c r="B112" s="826" t="s">
        <v>4883</v>
      </c>
      <c r="C112" s="356" t="s">
        <v>9</v>
      </c>
      <c r="D112" s="359">
        <v>18</v>
      </c>
      <c r="E112" s="360">
        <v>12</v>
      </c>
      <c r="F112" s="359">
        <f t="shared" si="1"/>
        <v>216</v>
      </c>
      <c r="G112" s="604">
        <v>211</v>
      </c>
    </row>
    <row r="113" spans="1:7">
      <c r="A113" s="606"/>
      <c r="B113" s="827"/>
      <c r="C113" s="356" t="s">
        <v>811</v>
      </c>
      <c r="D113" s="359">
        <v>25</v>
      </c>
      <c r="E113" s="360">
        <v>12</v>
      </c>
      <c r="F113" s="359">
        <f t="shared" si="1"/>
        <v>300</v>
      </c>
      <c r="G113" s="604">
        <v>211</v>
      </c>
    </row>
    <row r="114" spans="1:7">
      <c r="A114" s="606"/>
      <c r="B114" s="827"/>
      <c r="C114" s="356" t="s">
        <v>813</v>
      </c>
      <c r="D114" s="359">
        <v>45</v>
      </c>
      <c r="E114" s="360">
        <v>12</v>
      </c>
      <c r="F114" s="359">
        <f t="shared" si="1"/>
        <v>540</v>
      </c>
      <c r="G114" s="604">
        <v>211</v>
      </c>
    </row>
    <row r="115" spans="1:7" ht="26.25" customHeight="1">
      <c r="A115" s="606"/>
      <c r="B115" s="827"/>
      <c r="C115" s="356" t="s">
        <v>529</v>
      </c>
      <c r="D115" s="359">
        <v>45</v>
      </c>
      <c r="E115" s="360">
        <v>100</v>
      </c>
      <c r="F115" s="359">
        <f t="shared" si="1"/>
        <v>4500</v>
      </c>
      <c r="G115" s="604">
        <v>211</v>
      </c>
    </row>
    <row r="116" spans="1:7">
      <c r="A116" s="606"/>
      <c r="B116" s="827"/>
      <c r="C116" s="356" t="s">
        <v>469</v>
      </c>
      <c r="D116" s="359">
        <v>15</v>
      </c>
      <c r="E116" s="360">
        <v>12</v>
      </c>
      <c r="F116" s="359">
        <f t="shared" si="1"/>
        <v>180</v>
      </c>
      <c r="G116" s="604">
        <v>211</v>
      </c>
    </row>
    <row r="117" spans="1:7" ht="26.25" customHeight="1">
      <c r="A117" s="606"/>
      <c r="B117" s="827"/>
      <c r="C117" s="356" t="s">
        <v>4314</v>
      </c>
      <c r="D117" s="359">
        <v>1.5</v>
      </c>
      <c r="E117" s="360">
        <v>2050</v>
      </c>
      <c r="F117" s="359">
        <f t="shared" si="1"/>
        <v>3075</v>
      </c>
      <c r="G117" s="604">
        <v>291</v>
      </c>
    </row>
    <row r="118" spans="1:7" ht="39" customHeight="1">
      <c r="A118" s="606"/>
      <c r="B118" s="827"/>
      <c r="C118" s="356" t="s">
        <v>4337</v>
      </c>
      <c r="D118" s="359">
        <v>4</v>
      </c>
      <c r="E118" s="360">
        <v>100</v>
      </c>
      <c r="F118" s="359">
        <f t="shared" si="1"/>
        <v>400</v>
      </c>
      <c r="G118" s="604">
        <v>291</v>
      </c>
    </row>
    <row r="119" spans="1:7" ht="26.25" customHeight="1">
      <c r="A119" s="606"/>
      <c r="B119" s="827"/>
      <c r="C119" s="356" t="s">
        <v>4338</v>
      </c>
      <c r="D119" s="359">
        <v>30</v>
      </c>
      <c r="E119" s="360">
        <v>50</v>
      </c>
      <c r="F119" s="359">
        <f t="shared" si="1"/>
        <v>1500</v>
      </c>
      <c r="G119" s="604">
        <v>291</v>
      </c>
    </row>
    <row r="120" spans="1:7">
      <c r="A120" s="606"/>
      <c r="B120" s="827"/>
      <c r="C120" s="356" t="s">
        <v>4316</v>
      </c>
      <c r="D120" s="359">
        <v>35</v>
      </c>
      <c r="E120" s="360">
        <v>10</v>
      </c>
      <c r="F120" s="359">
        <f t="shared" si="1"/>
        <v>350</v>
      </c>
      <c r="G120" s="604">
        <v>291</v>
      </c>
    </row>
    <row r="121" spans="1:7">
      <c r="A121" s="606"/>
      <c r="B121" s="827"/>
      <c r="C121" s="356" t="s">
        <v>4339</v>
      </c>
      <c r="D121" s="359">
        <v>1.5</v>
      </c>
      <c r="E121" s="360">
        <v>1000</v>
      </c>
      <c r="F121" s="359">
        <f t="shared" si="1"/>
        <v>1500</v>
      </c>
      <c r="G121" s="604">
        <v>291</v>
      </c>
    </row>
    <row r="122" spans="1:7" ht="26.25" customHeight="1">
      <c r="A122" s="606"/>
      <c r="B122" s="827"/>
      <c r="C122" s="356" t="s">
        <v>4340</v>
      </c>
      <c r="D122" s="359">
        <v>10</v>
      </c>
      <c r="E122" s="360">
        <v>100</v>
      </c>
      <c r="F122" s="359">
        <f t="shared" si="1"/>
        <v>1000</v>
      </c>
      <c r="G122" s="604">
        <v>291</v>
      </c>
    </row>
    <row r="123" spans="1:7">
      <c r="A123" s="606"/>
      <c r="B123" s="827"/>
      <c r="C123" s="356" t="s">
        <v>603</v>
      </c>
      <c r="D123" s="359">
        <v>5</v>
      </c>
      <c r="E123" s="360">
        <v>250</v>
      </c>
      <c r="F123" s="359">
        <f t="shared" si="1"/>
        <v>1250</v>
      </c>
      <c r="G123" s="604">
        <v>291</v>
      </c>
    </row>
    <row r="124" spans="1:7" ht="39" customHeight="1">
      <c r="A124" s="606"/>
      <c r="B124" s="827"/>
      <c r="C124" s="356" t="s">
        <v>4341</v>
      </c>
      <c r="D124" s="359">
        <v>20</v>
      </c>
      <c r="E124" s="360">
        <v>50</v>
      </c>
      <c r="F124" s="359">
        <f t="shared" si="1"/>
        <v>1000</v>
      </c>
      <c r="G124" s="604">
        <v>291</v>
      </c>
    </row>
    <row r="125" spans="1:7" ht="26.25" customHeight="1">
      <c r="A125" s="606"/>
      <c r="B125" s="828"/>
      <c r="C125" s="373" t="s">
        <v>4340</v>
      </c>
      <c r="D125" s="374">
        <v>10</v>
      </c>
      <c r="E125" s="375">
        <v>100</v>
      </c>
      <c r="F125" s="374">
        <f t="shared" si="1"/>
        <v>1000</v>
      </c>
      <c r="G125" s="607">
        <v>291</v>
      </c>
    </row>
    <row r="126" spans="1:7" ht="25.5">
      <c r="A126" s="606"/>
      <c r="B126" s="826" t="s">
        <v>4902</v>
      </c>
      <c r="C126" s="356" t="s">
        <v>4342</v>
      </c>
      <c r="D126" s="359">
        <v>15000</v>
      </c>
      <c r="E126" s="360">
        <v>12</v>
      </c>
      <c r="F126" s="359">
        <f t="shared" si="1"/>
        <v>180000</v>
      </c>
      <c r="G126" s="604">
        <v>141</v>
      </c>
    </row>
    <row r="127" spans="1:7">
      <c r="A127" s="606"/>
      <c r="B127" s="827"/>
      <c r="C127" s="356" t="s">
        <v>4343</v>
      </c>
      <c r="D127" s="359">
        <v>35</v>
      </c>
      <c r="E127" s="360">
        <v>10</v>
      </c>
      <c r="F127" s="359">
        <f t="shared" si="1"/>
        <v>350</v>
      </c>
      <c r="G127" s="604">
        <v>241</v>
      </c>
    </row>
    <row r="128" spans="1:7">
      <c r="A128" s="606"/>
      <c r="B128" s="827"/>
      <c r="C128" s="356" t="s">
        <v>4344</v>
      </c>
      <c r="D128" s="359">
        <v>32.5</v>
      </c>
      <c r="E128" s="360">
        <v>10</v>
      </c>
      <c r="F128" s="359">
        <f t="shared" si="1"/>
        <v>325</v>
      </c>
      <c r="G128" s="604">
        <v>241</v>
      </c>
    </row>
    <row r="129" spans="1:7" ht="25.5">
      <c r="A129" s="606"/>
      <c r="B129" s="827"/>
      <c r="C129" s="356" t="s">
        <v>4345</v>
      </c>
      <c r="D129" s="359">
        <v>22</v>
      </c>
      <c r="E129" s="360">
        <v>3</v>
      </c>
      <c r="F129" s="359">
        <f t="shared" si="1"/>
        <v>66</v>
      </c>
      <c r="G129" s="604">
        <v>241</v>
      </c>
    </row>
    <row r="130" spans="1:7">
      <c r="A130" s="606"/>
      <c r="B130" s="827"/>
      <c r="C130" s="356" t="s">
        <v>537</v>
      </c>
      <c r="D130" s="359">
        <v>6096</v>
      </c>
      <c r="E130" s="360">
        <v>4</v>
      </c>
      <c r="F130" s="359">
        <f t="shared" si="1"/>
        <v>24384</v>
      </c>
      <c r="G130" s="604">
        <v>244</v>
      </c>
    </row>
    <row r="131" spans="1:7" ht="25.5">
      <c r="A131" s="606"/>
      <c r="B131" s="827"/>
      <c r="C131" s="356" t="s">
        <v>4346</v>
      </c>
      <c r="D131" s="359">
        <v>30</v>
      </c>
      <c r="E131" s="360">
        <v>1</v>
      </c>
      <c r="F131" s="359">
        <f t="shared" si="1"/>
        <v>30</v>
      </c>
      <c r="G131" s="604">
        <v>244</v>
      </c>
    </row>
    <row r="132" spans="1:7" ht="25.5">
      <c r="A132" s="606"/>
      <c r="B132" s="827"/>
      <c r="C132" s="356" t="s">
        <v>4347</v>
      </c>
      <c r="D132" s="359">
        <v>32</v>
      </c>
      <c r="E132" s="360">
        <v>1</v>
      </c>
      <c r="F132" s="359">
        <f t="shared" si="1"/>
        <v>32</v>
      </c>
      <c r="G132" s="604">
        <v>244</v>
      </c>
    </row>
    <row r="133" spans="1:7">
      <c r="A133" s="606"/>
      <c r="B133" s="827"/>
      <c r="C133" s="356" t="s">
        <v>4296</v>
      </c>
      <c r="D133" s="359">
        <v>10</v>
      </c>
      <c r="E133" s="360">
        <v>5</v>
      </c>
      <c r="F133" s="359">
        <f t="shared" si="1"/>
        <v>50</v>
      </c>
      <c r="G133" s="604">
        <v>244</v>
      </c>
    </row>
    <row r="134" spans="1:7" ht="25.5" customHeight="1">
      <c r="A134" s="606"/>
      <c r="B134" s="827"/>
      <c r="C134" s="356" t="s">
        <v>4297</v>
      </c>
      <c r="D134" s="359">
        <v>8</v>
      </c>
      <c r="E134" s="360">
        <v>8</v>
      </c>
      <c r="F134" s="359">
        <f t="shared" si="1"/>
        <v>64</v>
      </c>
      <c r="G134" s="604">
        <v>244</v>
      </c>
    </row>
    <row r="135" spans="1:7">
      <c r="A135" s="606"/>
      <c r="B135" s="827"/>
      <c r="C135" s="356" t="s">
        <v>3542</v>
      </c>
      <c r="D135" s="359">
        <v>30</v>
      </c>
      <c r="E135" s="360">
        <v>50</v>
      </c>
      <c r="F135" s="359">
        <f t="shared" si="1"/>
        <v>1500</v>
      </c>
      <c r="G135" s="604">
        <v>244</v>
      </c>
    </row>
    <row r="136" spans="1:7">
      <c r="A136" s="606"/>
      <c r="B136" s="827"/>
      <c r="C136" s="356" t="s">
        <v>3543</v>
      </c>
      <c r="D136" s="359">
        <v>32</v>
      </c>
      <c r="E136" s="360">
        <v>50</v>
      </c>
      <c r="F136" s="359">
        <f t="shared" si="1"/>
        <v>1600</v>
      </c>
      <c r="G136" s="604">
        <v>244</v>
      </c>
    </row>
    <row r="137" spans="1:7" ht="25.5" customHeight="1">
      <c r="A137" s="606"/>
      <c r="B137" s="827"/>
      <c r="C137" s="356" t="s">
        <v>4348</v>
      </c>
      <c r="D137" s="359">
        <v>15</v>
      </c>
      <c r="E137" s="360">
        <v>1</v>
      </c>
      <c r="F137" s="359">
        <f t="shared" ref="F137:F200" si="2">+E137*D137</f>
        <v>15</v>
      </c>
      <c r="G137" s="604">
        <v>244</v>
      </c>
    </row>
    <row r="138" spans="1:7">
      <c r="A138" s="606"/>
      <c r="B138" s="827"/>
      <c r="C138" s="356" t="s">
        <v>4349</v>
      </c>
      <c r="D138" s="359">
        <v>20</v>
      </c>
      <c r="E138" s="360">
        <v>1</v>
      </c>
      <c r="F138" s="359">
        <f t="shared" si="2"/>
        <v>20</v>
      </c>
      <c r="G138" s="604">
        <v>244</v>
      </c>
    </row>
    <row r="139" spans="1:7">
      <c r="A139" s="606"/>
      <c r="B139" s="827"/>
      <c r="C139" s="356" t="s">
        <v>817</v>
      </c>
      <c r="D139" s="359">
        <v>5215</v>
      </c>
      <c r="E139" s="360">
        <v>4</v>
      </c>
      <c r="F139" s="359">
        <f t="shared" si="2"/>
        <v>20860</v>
      </c>
      <c r="G139" s="604">
        <v>245</v>
      </c>
    </row>
    <row r="140" spans="1:7">
      <c r="A140" s="606"/>
      <c r="B140" s="827"/>
      <c r="C140" s="356" t="s">
        <v>817</v>
      </c>
      <c r="D140" s="359">
        <v>1000</v>
      </c>
      <c r="E140" s="360">
        <v>3</v>
      </c>
      <c r="F140" s="359">
        <f t="shared" si="2"/>
        <v>3000</v>
      </c>
      <c r="G140" s="604">
        <v>245</v>
      </c>
    </row>
    <row r="141" spans="1:7" ht="38.25" customHeight="1">
      <c r="A141" s="606"/>
      <c r="B141" s="827"/>
      <c r="C141" s="356" t="s">
        <v>4350</v>
      </c>
      <c r="D141" s="359">
        <v>0.52</v>
      </c>
      <c r="E141" s="360">
        <v>25</v>
      </c>
      <c r="F141" s="359">
        <f t="shared" si="2"/>
        <v>13</v>
      </c>
      <c r="G141" s="604">
        <v>268</v>
      </c>
    </row>
    <row r="142" spans="1:7" ht="38.25" customHeight="1">
      <c r="A142" s="606"/>
      <c r="B142" s="827"/>
      <c r="C142" s="356" t="s">
        <v>4351</v>
      </c>
      <c r="D142" s="359">
        <v>0.95</v>
      </c>
      <c r="E142" s="360">
        <v>20</v>
      </c>
      <c r="F142" s="359">
        <f t="shared" si="2"/>
        <v>19</v>
      </c>
      <c r="G142" s="604">
        <v>268</v>
      </c>
    </row>
    <row r="143" spans="1:7" ht="38.25">
      <c r="A143" s="606"/>
      <c r="B143" s="827"/>
      <c r="C143" s="356" t="s">
        <v>4352</v>
      </c>
      <c r="D143" s="359">
        <v>7</v>
      </c>
      <c r="E143" s="360">
        <v>10</v>
      </c>
      <c r="F143" s="359">
        <f t="shared" si="2"/>
        <v>70</v>
      </c>
      <c r="G143" s="604">
        <v>268</v>
      </c>
    </row>
    <row r="144" spans="1:7" ht="38.25">
      <c r="A144" s="606"/>
      <c r="B144" s="827"/>
      <c r="C144" s="356" t="s">
        <v>4353</v>
      </c>
      <c r="D144" s="359">
        <v>5</v>
      </c>
      <c r="E144" s="360">
        <v>5</v>
      </c>
      <c r="F144" s="359">
        <f t="shared" si="2"/>
        <v>25</v>
      </c>
      <c r="G144" s="604">
        <v>268</v>
      </c>
    </row>
    <row r="145" spans="1:7" ht="25.5">
      <c r="A145" s="606"/>
      <c r="B145" s="827"/>
      <c r="C145" s="356" t="s">
        <v>4354</v>
      </c>
      <c r="D145" s="359">
        <v>0.5</v>
      </c>
      <c r="E145" s="360">
        <v>16</v>
      </c>
      <c r="F145" s="359">
        <f t="shared" si="2"/>
        <v>8</v>
      </c>
      <c r="G145" s="604">
        <v>268</v>
      </c>
    </row>
    <row r="146" spans="1:7" ht="25.5">
      <c r="A146" s="606"/>
      <c r="B146" s="828"/>
      <c r="C146" s="356" t="s">
        <v>4355</v>
      </c>
      <c r="D146" s="359">
        <v>0.75</v>
      </c>
      <c r="E146" s="360">
        <v>4</v>
      </c>
      <c r="F146" s="359">
        <f t="shared" si="2"/>
        <v>3</v>
      </c>
      <c r="G146" s="604">
        <v>268</v>
      </c>
    </row>
    <row r="147" spans="1:7" ht="25.5">
      <c r="A147" s="606"/>
      <c r="B147" s="825" t="s">
        <v>4903</v>
      </c>
      <c r="C147" s="356" t="s">
        <v>374</v>
      </c>
      <c r="D147" s="359">
        <v>25</v>
      </c>
      <c r="E147" s="360">
        <v>5</v>
      </c>
      <c r="F147" s="359">
        <f t="shared" si="2"/>
        <v>125</v>
      </c>
      <c r="G147" s="604">
        <v>211</v>
      </c>
    </row>
    <row r="148" spans="1:7">
      <c r="A148" s="606"/>
      <c r="B148" s="825"/>
      <c r="C148" s="356" t="s">
        <v>318</v>
      </c>
      <c r="D148" s="359">
        <v>45</v>
      </c>
      <c r="E148" s="360">
        <v>4</v>
      </c>
      <c r="F148" s="359">
        <f t="shared" si="2"/>
        <v>180</v>
      </c>
      <c r="G148" s="604">
        <v>211</v>
      </c>
    </row>
    <row r="149" spans="1:7">
      <c r="A149" s="606"/>
      <c r="B149" s="825"/>
      <c r="C149" s="356" t="s">
        <v>529</v>
      </c>
      <c r="D149" s="359">
        <v>45</v>
      </c>
      <c r="E149" s="360">
        <v>12</v>
      </c>
      <c r="F149" s="359">
        <f t="shared" si="2"/>
        <v>540</v>
      </c>
      <c r="G149" s="604">
        <v>211</v>
      </c>
    </row>
    <row r="150" spans="1:7" ht="25.5">
      <c r="A150" s="606"/>
      <c r="B150" s="825"/>
      <c r="C150" s="356" t="s">
        <v>4356</v>
      </c>
      <c r="D150" s="359">
        <v>2</v>
      </c>
      <c r="E150" s="360">
        <v>55</v>
      </c>
      <c r="F150" s="359">
        <f t="shared" si="2"/>
        <v>110</v>
      </c>
      <c r="G150" s="604">
        <v>211</v>
      </c>
    </row>
    <row r="151" spans="1:7">
      <c r="A151" s="606"/>
      <c r="B151" s="825"/>
      <c r="C151" s="356" t="s">
        <v>4357</v>
      </c>
      <c r="D151" s="359">
        <v>1.5</v>
      </c>
      <c r="E151" s="360">
        <v>50</v>
      </c>
      <c r="F151" s="359">
        <f t="shared" si="2"/>
        <v>75</v>
      </c>
      <c r="G151" s="604">
        <v>211</v>
      </c>
    </row>
    <row r="152" spans="1:7" ht="26.25" customHeight="1">
      <c r="A152" s="606"/>
      <c r="B152" s="825"/>
      <c r="C152" s="356" t="s">
        <v>4358</v>
      </c>
      <c r="D152" s="359">
        <v>1</v>
      </c>
      <c r="E152" s="360">
        <v>100</v>
      </c>
      <c r="F152" s="359">
        <f t="shared" si="2"/>
        <v>100</v>
      </c>
      <c r="G152" s="604">
        <v>232</v>
      </c>
    </row>
    <row r="153" spans="1:7">
      <c r="A153" s="606"/>
      <c r="B153" s="825"/>
      <c r="C153" s="356" t="s">
        <v>4359</v>
      </c>
      <c r="D153" s="359">
        <v>1</v>
      </c>
      <c r="E153" s="360">
        <v>52</v>
      </c>
      <c r="F153" s="359">
        <f t="shared" si="2"/>
        <v>52</v>
      </c>
      <c r="G153" s="604">
        <v>232</v>
      </c>
    </row>
    <row r="154" spans="1:7">
      <c r="A154" s="606"/>
      <c r="B154" s="825"/>
      <c r="C154" s="356" t="s">
        <v>4343</v>
      </c>
      <c r="D154" s="359">
        <v>35</v>
      </c>
      <c r="E154" s="360">
        <v>7</v>
      </c>
      <c r="F154" s="359">
        <f t="shared" si="2"/>
        <v>245</v>
      </c>
      <c r="G154" s="604">
        <v>241</v>
      </c>
    </row>
    <row r="155" spans="1:7">
      <c r="A155" s="606"/>
      <c r="B155" s="825"/>
      <c r="C155" s="356" t="s">
        <v>4344</v>
      </c>
      <c r="D155" s="359">
        <v>32</v>
      </c>
      <c r="E155" s="360">
        <v>47</v>
      </c>
      <c r="F155" s="359">
        <f t="shared" si="2"/>
        <v>1504</v>
      </c>
      <c r="G155" s="604">
        <v>241</v>
      </c>
    </row>
    <row r="156" spans="1:7" ht="25.5">
      <c r="A156" s="606"/>
      <c r="B156" s="825"/>
      <c r="C156" s="356" t="s">
        <v>4345</v>
      </c>
      <c r="D156" s="359">
        <v>22</v>
      </c>
      <c r="E156" s="360">
        <v>3</v>
      </c>
      <c r="F156" s="359">
        <f t="shared" si="2"/>
        <v>66</v>
      </c>
      <c r="G156" s="604">
        <v>241</v>
      </c>
    </row>
    <row r="157" spans="1:7" ht="26.25" customHeight="1">
      <c r="A157" s="606"/>
      <c r="B157" s="825"/>
      <c r="C157" s="356" t="s">
        <v>4347</v>
      </c>
      <c r="D157" s="359">
        <v>30</v>
      </c>
      <c r="E157" s="360">
        <v>45</v>
      </c>
      <c r="F157" s="359">
        <f t="shared" si="2"/>
        <v>1350</v>
      </c>
      <c r="G157" s="604">
        <v>244</v>
      </c>
    </row>
    <row r="158" spans="1:7" ht="26.25" customHeight="1">
      <c r="A158" s="606"/>
      <c r="B158" s="825"/>
      <c r="C158" s="356" t="s">
        <v>4346</v>
      </c>
      <c r="D158" s="359">
        <v>32</v>
      </c>
      <c r="E158" s="360">
        <v>2</v>
      </c>
      <c r="F158" s="359">
        <f t="shared" si="2"/>
        <v>64</v>
      </c>
      <c r="G158" s="604">
        <v>244</v>
      </c>
    </row>
    <row r="159" spans="1:7">
      <c r="A159" s="606"/>
      <c r="B159" s="825"/>
      <c r="C159" s="356" t="s">
        <v>4296</v>
      </c>
      <c r="D159" s="359">
        <v>10</v>
      </c>
      <c r="E159" s="360">
        <v>100</v>
      </c>
      <c r="F159" s="359">
        <f t="shared" si="2"/>
        <v>1000</v>
      </c>
      <c r="G159" s="604">
        <v>244</v>
      </c>
    </row>
    <row r="160" spans="1:7">
      <c r="A160" s="606"/>
      <c r="B160" s="825"/>
      <c r="C160" s="356" t="s">
        <v>4297</v>
      </c>
      <c r="D160" s="359">
        <v>8</v>
      </c>
      <c r="E160" s="360">
        <v>1</v>
      </c>
      <c r="F160" s="359">
        <f t="shared" si="2"/>
        <v>8</v>
      </c>
      <c r="G160" s="604">
        <v>244</v>
      </c>
    </row>
    <row r="161" spans="1:7">
      <c r="A161" s="606"/>
      <c r="B161" s="825"/>
      <c r="C161" s="356" t="s">
        <v>375</v>
      </c>
      <c r="D161" s="359">
        <v>30</v>
      </c>
      <c r="E161" s="360">
        <v>50</v>
      </c>
      <c r="F161" s="359">
        <f t="shared" si="2"/>
        <v>1500</v>
      </c>
      <c r="G161" s="604">
        <v>244</v>
      </c>
    </row>
    <row r="162" spans="1:7">
      <c r="A162" s="606"/>
      <c r="B162" s="825"/>
      <c r="C162" s="356" t="s">
        <v>376</v>
      </c>
      <c r="D162" s="359">
        <v>32</v>
      </c>
      <c r="E162" s="360">
        <v>30</v>
      </c>
      <c r="F162" s="359">
        <f t="shared" si="2"/>
        <v>960</v>
      </c>
      <c r="G162" s="604">
        <v>244</v>
      </c>
    </row>
    <row r="163" spans="1:7">
      <c r="A163" s="606"/>
      <c r="B163" s="825"/>
      <c r="C163" s="356" t="s">
        <v>4348</v>
      </c>
      <c r="D163" s="359">
        <v>15</v>
      </c>
      <c r="E163" s="360">
        <v>15</v>
      </c>
      <c r="F163" s="359">
        <f t="shared" si="2"/>
        <v>225</v>
      </c>
      <c r="G163" s="604">
        <v>244</v>
      </c>
    </row>
    <row r="164" spans="1:7">
      <c r="A164" s="606"/>
      <c r="B164" s="825"/>
      <c r="C164" s="356" t="s">
        <v>4349</v>
      </c>
      <c r="D164" s="359">
        <v>20</v>
      </c>
      <c r="E164" s="360">
        <v>2</v>
      </c>
      <c r="F164" s="359">
        <f t="shared" si="2"/>
        <v>40</v>
      </c>
      <c r="G164" s="604">
        <v>244</v>
      </c>
    </row>
    <row r="165" spans="1:7">
      <c r="A165" s="606"/>
      <c r="B165" s="825"/>
      <c r="C165" s="356" t="s">
        <v>4034</v>
      </c>
      <c r="D165" s="359">
        <v>11</v>
      </c>
      <c r="E165" s="360">
        <v>8</v>
      </c>
      <c r="F165" s="359">
        <f t="shared" si="2"/>
        <v>88</v>
      </c>
      <c r="G165" s="604">
        <v>247</v>
      </c>
    </row>
    <row r="166" spans="1:7" ht="25.5">
      <c r="A166" s="606"/>
      <c r="B166" s="825"/>
      <c r="C166" s="356" t="s">
        <v>4360</v>
      </c>
      <c r="D166" s="359">
        <v>0.52</v>
      </c>
      <c r="E166" s="360">
        <v>100</v>
      </c>
      <c r="F166" s="359">
        <f t="shared" si="2"/>
        <v>52</v>
      </c>
      <c r="G166" s="604">
        <v>268</v>
      </c>
    </row>
    <row r="167" spans="1:7" ht="26.25" customHeight="1">
      <c r="A167" s="606"/>
      <c r="B167" s="825"/>
      <c r="C167" s="356" t="s">
        <v>4361</v>
      </c>
      <c r="D167" s="359">
        <v>0.95</v>
      </c>
      <c r="E167" s="360">
        <v>100</v>
      </c>
      <c r="F167" s="359">
        <f t="shared" si="2"/>
        <v>95</v>
      </c>
      <c r="G167" s="604">
        <v>268</v>
      </c>
    </row>
    <row r="168" spans="1:7" ht="26.25" customHeight="1">
      <c r="A168" s="606"/>
      <c r="B168" s="825"/>
      <c r="C168" s="356" t="s">
        <v>4352</v>
      </c>
      <c r="D168" s="359">
        <v>7</v>
      </c>
      <c r="E168" s="360">
        <v>15</v>
      </c>
      <c r="F168" s="359">
        <f t="shared" si="2"/>
        <v>105</v>
      </c>
      <c r="G168" s="604">
        <v>268</v>
      </c>
    </row>
    <row r="169" spans="1:7" ht="26.25" customHeight="1">
      <c r="A169" s="606"/>
      <c r="B169" s="825"/>
      <c r="C169" s="356" t="s">
        <v>4354</v>
      </c>
      <c r="D169" s="359">
        <v>0.5</v>
      </c>
      <c r="E169" s="360">
        <v>12</v>
      </c>
      <c r="F169" s="359">
        <f t="shared" si="2"/>
        <v>6</v>
      </c>
      <c r="G169" s="604">
        <v>268</v>
      </c>
    </row>
    <row r="170" spans="1:7">
      <c r="A170" s="606"/>
      <c r="B170" s="825"/>
      <c r="C170" s="356" t="s">
        <v>4362</v>
      </c>
      <c r="D170" s="359">
        <v>20</v>
      </c>
      <c r="E170" s="360">
        <v>5</v>
      </c>
      <c r="F170" s="359">
        <f t="shared" si="2"/>
        <v>100</v>
      </c>
      <c r="G170" s="604">
        <v>289</v>
      </c>
    </row>
    <row r="171" spans="1:7">
      <c r="A171" s="606"/>
      <c r="B171" s="825"/>
      <c r="C171" s="356" t="s">
        <v>4363</v>
      </c>
      <c r="D171" s="359">
        <v>5</v>
      </c>
      <c r="E171" s="360">
        <v>10</v>
      </c>
      <c r="F171" s="359">
        <f t="shared" si="2"/>
        <v>50</v>
      </c>
      <c r="G171" s="604">
        <v>289</v>
      </c>
    </row>
    <row r="172" spans="1:7">
      <c r="A172" s="606"/>
      <c r="B172" s="825"/>
      <c r="C172" s="356" t="s">
        <v>4364</v>
      </c>
      <c r="D172" s="359">
        <v>50</v>
      </c>
      <c r="E172" s="360">
        <v>2</v>
      </c>
      <c r="F172" s="359">
        <f t="shared" si="2"/>
        <v>100</v>
      </c>
      <c r="G172" s="604">
        <v>289</v>
      </c>
    </row>
    <row r="173" spans="1:7">
      <c r="A173" s="606"/>
      <c r="B173" s="825" t="s">
        <v>4904</v>
      </c>
      <c r="C173" s="356" t="s">
        <v>825</v>
      </c>
      <c r="D173" s="359">
        <v>2.5</v>
      </c>
      <c r="E173" s="360">
        <v>750</v>
      </c>
      <c r="F173" s="359">
        <f t="shared" si="2"/>
        <v>1875</v>
      </c>
      <c r="G173" s="604">
        <v>291</v>
      </c>
    </row>
    <row r="174" spans="1:7">
      <c r="A174" s="606"/>
      <c r="B174" s="825"/>
      <c r="C174" s="356" t="s">
        <v>825</v>
      </c>
      <c r="D174" s="359">
        <v>2.5</v>
      </c>
      <c r="E174" s="360">
        <v>1000</v>
      </c>
      <c r="F174" s="359">
        <f t="shared" si="2"/>
        <v>2500</v>
      </c>
      <c r="G174" s="604">
        <v>291</v>
      </c>
    </row>
    <row r="175" spans="1:7">
      <c r="A175" s="606"/>
      <c r="B175" s="825"/>
      <c r="C175" s="356" t="s">
        <v>826</v>
      </c>
      <c r="D175" s="359">
        <v>1.5</v>
      </c>
      <c r="E175" s="360">
        <v>1000</v>
      </c>
      <c r="F175" s="359">
        <f t="shared" si="2"/>
        <v>1500</v>
      </c>
      <c r="G175" s="604">
        <v>291</v>
      </c>
    </row>
    <row r="176" spans="1:7">
      <c r="A176" s="606"/>
      <c r="B176" s="825"/>
      <c r="C176" s="356" t="s">
        <v>603</v>
      </c>
      <c r="D176" s="359">
        <v>100</v>
      </c>
      <c r="E176" s="360">
        <v>200</v>
      </c>
      <c r="F176" s="359">
        <f t="shared" si="2"/>
        <v>20000</v>
      </c>
      <c r="G176" s="604">
        <v>291</v>
      </c>
    </row>
    <row r="177" spans="1:7" ht="26.25" customHeight="1">
      <c r="A177" s="606"/>
      <c r="B177" s="825"/>
      <c r="C177" s="356" t="s">
        <v>746</v>
      </c>
      <c r="D177" s="359">
        <v>20</v>
      </c>
      <c r="E177" s="360">
        <v>1</v>
      </c>
      <c r="F177" s="359">
        <f t="shared" si="2"/>
        <v>20</v>
      </c>
      <c r="G177" s="604">
        <v>291</v>
      </c>
    </row>
    <row r="178" spans="1:7">
      <c r="A178" s="606"/>
      <c r="B178" s="825"/>
      <c r="C178" s="356" t="s">
        <v>4340</v>
      </c>
      <c r="D178" s="359">
        <v>10</v>
      </c>
      <c r="E178" s="360">
        <v>1</v>
      </c>
      <c r="F178" s="359">
        <f t="shared" si="2"/>
        <v>10</v>
      </c>
      <c r="G178" s="604">
        <v>291</v>
      </c>
    </row>
    <row r="179" spans="1:7">
      <c r="A179" s="606"/>
      <c r="B179" s="825"/>
      <c r="C179" s="356" t="s">
        <v>81</v>
      </c>
      <c r="D179" s="359">
        <v>30</v>
      </c>
      <c r="E179" s="360">
        <v>1</v>
      </c>
      <c r="F179" s="359">
        <f t="shared" si="2"/>
        <v>30</v>
      </c>
      <c r="G179" s="604">
        <v>244</v>
      </c>
    </row>
    <row r="180" spans="1:7">
      <c r="A180" s="606"/>
      <c r="B180" s="825"/>
      <c r="C180" s="356" t="s">
        <v>81</v>
      </c>
      <c r="D180" s="359">
        <v>32</v>
      </c>
      <c r="E180" s="360">
        <v>2</v>
      </c>
      <c r="F180" s="359">
        <f t="shared" si="2"/>
        <v>64</v>
      </c>
      <c r="G180" s="604">
        <v>244</v>
      </c>
    </row>
    <row r="181" spans="1:7">
      <c r="A181" s="606"/>
      <c r="B181" s="825"/>
      <c r="C181" s="356" t="s">
        <v>535</v>
      </c>
      <c r="D181" s="359">
        <v>32</v>
      </c>
      <c r="E181" s="360">
        <v>9</v>
      </c>
      <c r="F181" s="359">
        <f t="shared" si="2"/>
        <v>288</v>
      </c>
      <c r="G181" s="604">
        <v>244</v>
      </c>
    </row>
    <row r="182" spans="1:7">
      <c r="A182" s="606"/>
      <c r="B182" s="825"/>
      <c r="C182" s="356" t="s">
        <v>535</v>
      </c>
      <c r="D182" s="359">
        <v>30</v>
      </c>
      <c r="E182" s="360">
        <v>30</v>
      </c>
      <c r="F182" s="359">
        <f t="shared" si="2"/>
        <v>900</v>
      </c>
      <c r="G182" s="604">
        <v>244</v>
      </c>
    </row>
    <row r="183" spans="1:7">
      <c r="A183" s="606"/>
      <c r="B183" s="825"/>
      <c r="C183" s="356" t="s">
        <v>4297</v>
      </c>
      <c r="D183" s="359">
        <v>8</v>
      </c>
      <c r="E183" s="360">
        <v>2</v>
      </c>
      <c r="F183" s="359">
        <f t="shared" si="2"/>
        <v>16</v>
      </c>
      <c r="G183" s="604">
        <v>244</v>
      </c>
    </row>
    <row r="184" spans="1:7">
      <c r="A184" s="606"/>
      <c r="B184" s="825"/>
      <c r="C184" s="356" t="s">
        <v>811</v>
      </c>
      <c r="D184" s="359">
        <v>25</v>
      </c>
      <c r="E184" s="360">
        <v>30</v>
      </c>
      <c r="F184" s="359">
        <f t="shared" si="2"/>
        <v>750</v>
      </c>
      <c r="G184" s="604">
        <v>211</v>
      </c>
    </row>
    <row r="185" spans="1:7">
      <c r="A185" s="606"/>
      <c r="B185" s="825"/>
      <c r="C185" s="356" t="s">
        <v>4365</v>
      </c>
      <c r="D185" s="359">
        <v>45</v>
      </c>
      <c r="E185" s="360">
        <v>15</v>
      </c>
      <c r="F185" s="359">
        <f t="shared" si="2"/>
        <v>675</v>
      </c>
      <c r="G185" s="604">
        <v>211</v>
      </c>
    </row>
    <row r="186" spans="1:7">
      <c r="A186" s="606"/>
      <c r="B186" s="825"/>
      <c r="C186" s="356" t="s">
        <v>813</v>
      </c>
      <c r="D186" s="359">
        <v>45</v>
      </c>
      <c r="E186" s="360">
        <v>15</v>
      </c>
      <c r="F186" s="359">
        <f t="shared" si="2"/>
        <v>675</v>
      </c>
      <c r="G186" s="604">
        <v>211</v>
      </c>
    </row>
    <row r="187" spans="1:7">
      <c r="A187" s="606"/>
      <c r="B187" s="825"/>
      <c r="C187" s="356" t="s">
        <v>469</v>
      </c>
      <c r="D187" s="359">
        <v>15</v>
      </c>
      <c r="E187" s="360">
        <v>20</v>
      </c>
      <c r="F187" s="359">
        <f t="shared" si="2"/>
        <v>300</v>
      </c>
      <c r="G187" s="604">
        <v>211</v>
      </c>
    </row>
    <row r="188" spans="1:7">
      <c r="A188" s="606"/>
      <c r="B188" s="825"/>
      <c r="C188" s="356" t="s">
        <v>4366</v>
      </c>
      <c r="D188" s="359">
        <v>1.5</v>
      </c>
      <c r="E188" s="360">
        <v>150</v>
      </c>
      <c r="F188" s="359">
        <f t="shared" si="2"/>
        <v>225</v>
      </c>
      <c r="G188" s="604">
        <v>211</v>
      </c>
    </row>
    <row r="189" spans="1:7">
      <c r="A189" s="606"/>
      <c r="B189" s="825"/>
      <c r="C189" s="356" t="s">
        <v>2795</v>
      </c>
      <c r="D189" s="359">
        <v>2</v>
      </c>
      <c r="E189" s="360">
        <v>58</v>
      </c>
      <c r="F189" s="359">
        <f t="shared" si="2"/>
        <v>116</v>
      </c>
      <c r="G189" s="604">
        <v>211</v>
      </c>
    </row>
    <row r="190" spans="1:7">
      <c r="A190" s="606"/>
      <c r="B190" s="825"/>
      <c r="C190" s="356" t="s">
        <v>4367</v>
      </c>
      <c r="D190" s="359">
        <v>1</v>
      </c>
      <c r="E190" s="360">
        <v>155</v>
      </c>
      <c r="F190" s="359">
        <f t="shared" si="2"/>
        <v>155</v>
      </c>
      <c r="G190" s="604">
        <v>232</v>
      </c>
    </row>
    <row r="191" spans="1:7" ht="25.5">
      <c r="A191" s="606"/>
      <c r="B191" s="825"/>
      <c r="C191" s="356" t="s">
        <v>937</v>
      </c>
      <c r="D191" s="359">
        <v>7</v>
      </c>
      <c r="E191" s="360">
        <v>54</v>
      </c>
      <c r="F191" s="359">
        <f t="shared" si="2"/>
        <v>378</v>
      </c>
      <c r="G191" s="604">
        <v>268</v>
      </c>
    </row>
    <row r="192" spans="1:7" ht="25.5">
      <c r="A192" s="606"/>
      <c r="B192" s="825"/>
      <c r="C192" s="356" t="s">
        <v>937</v>
      </c>
      <c r="D192" s="359">
        <v>5</v>
      </c>
      <c r="E192" s="360">
        <v>10</v>
      </c>
      <c r="F192" s="359">
        <f t="shared" si="2"/>
        <v>50</v>
      </c>
      <c r="G192" s="604">
        <v>268</v>
      </c>
    </row>
    <row r="193" spans="1:7">
      <c r="A193" s="606"/>
      <c r="B193" s="825"/>
      <c r="C193" s="356" t="s">
        <v>619</v>
      </c>
      <c r="D193" s="359">
        <v>0.75</v>
      </c>
      <c r="E193" s="360">
        <v>180</v>
      </c>
      <c r="F193" s="359">
        <f t="shared" si="2"/>
        <v>135</v>
      </c>
      <c r="G193" s="604">
        <v>268</v>
      </c>
    </row>
    <row r="194" spans="1:7">
      <c r="A194" s="606"/>
      <c r="B194" s="825"/>
      <c r="C194" s="356" t="s">
        <v>619</v>
      </c>
      <c r="D194" s="359">
        <v>0.5</v>
      </c>
      <c r="E194" s="360">
        <v>250</v>
      </c>
      <c r="F194" s="359">
        <f t="shared" si="2"/>
        <v>125</v>
      </c>
      <c r="G194" s="604">
        <v>268</v>
      </c>
    </row>
    <row r="195" spans="1:7">
      <c r="A195" s="606"/>
      <c r="B195" s="825"/>
      <c r="C195" s="356" t="s">
        <v>549</v>
      </c>
      <c r="D195" s="359">
        <v>0.52</v>
      </c>
      <c r="E195" s="360">
        <v>150</v>
      </c>
      <c r="F195" s="359">
        <f t="shared" si="2"/>
        <v>78</v>
      </c>
      <c r="G195" s="604">
        <v>268</v>
      </c>
    </row>
    <row r="196" spans="1:7">
      <c r="A196" s="606"/>
      <c r="B196" s="825"/>
      <c r="C196" s="356" t="s">
        <v>549</v>
      </c>
      <c r="D196" s="359">
        <v>0.95</v>
      </c>
      <c r="E196" s="360">
        <v>100</v>
      </c>
      <c r="F196" s="359">
        <f t="shared" si="2"/>
        <v>95</v>
      </c>
      <c r="G196" s="604">
        <v>268</v>
      </c>
    </row>
    <row r="197" spans="1:7">
      <c r="A197" s="606"/>
      <c r="B197" s="825"/>
      <c r="C197" s="356" t="s">
        <v>9</v>
      </c>
      <c r="D197" s="359">
        <v>18</v>
      </c>
      <c r="E197" s="360">
        <v>53</v>
      </c>
      <c r="F197" s="359">
        <f t="shared" si="2"/>
        <v>954</v>
      </c>
      <c r="G197" s="604">
        <v>211</v>
      </c>
    </row>
    <row r="198" spans="1:7">
      <c r="A198" s="606"/>
      <c r="B198" s="825"/>
      <c r="C198" s="356" t="s">
        <v>4348</v>
      </c>
      <c r="D198" s="359">
        <v>15</v>
      </c>
      <c r="E198" s="360">
        <v>5</v>
      </c>
      <c r="F198" s="359">
        <f t="shared" si="2"/>
        <v>75</v>
      </c>
      <c r="G198" s="604">
        <v>244</v>
      </c>
    </row>
    <row r="199" spans="1:7">
      <c r="A199" s="606"/>
      <c r="B199" s="825"/>
      <c r="C199" s="356" t="s">
        <v>4296</v>
      </c>
      <c r="D199" s="359">
        <v>11.5</v>
      </c>
      <c r="E199" s="360">
        <v>6</v>
      </c>
      <c r="F199" s="359">
        <f t="shared" si="2"/>
        <v>69</v>
      </c>
      <c r="G199" s="604">
        <v>244</v>
      </c>
    </row>
    <row r="200" spans="1:7">
      <c r="A200" s="606"/>
      <c r="B200" s="825"/>
      <c r="C200" s="356" t="s">
        <v>537</v>
      </c>
      <c r="D200" s="359">
        <v>20</v>
      </c>
      <c r="E200" s="360">
        <v>25</v>
      </c>
      <c r="F200" s="359">
        <f t="shared" si="2"/>
        <v>500</v>
      </c>
      <c r="G200" s="604">
        <v>244</v>
      </c>
    </row>
    <row r="201" spans="1:7">
      <c r="A201" s="606"/>
      <c r="B201" s="825"/>
      <c r="C201" s="356" t="s">
        <v>4296</v>
      </c>
      <c r="D201" s="359">
        <v>10</v>
      </c>
      <c r="E201" s="360">
        <v>3</v>
      </c>
      <c r="F201" s="359">
        <f t="shared" ref="F201:F254" si="3">+E201*D201</f>
        <v>30</v>
      </c>
      <c r="G201" s="604">
        <v>244</v>
      </c>
    </row>
    <row r="202" spans="1:7">
      <c r="A202" s="606"/>
      <c r="B202" s="825"/>
      <c r="C202" s="356" t="s">
        <v>844</v>
      </c>
      <c r="D202" s="359">
        <v>1</v>
      </c>
      <c r="E202" s="360">
        <v>1</v>
      </c>
      <c r="F202" s="359">
        <f t="shared" si="3"/>
        <v>1</v>
      </c>
      <c r="G202" s="604">
        <v>232</v>
      </c>
    </row>
    <row r="203" spans="1:7">
      <c r="A203" s="606"/>
      <c r="B203" s="825"/>
      <c r="C203" s="356" t="s">
        <v>337</v>
      </c>
      <c r="D203" s="359">
        <v>3</v>
      </c>
      <c r="E203" s="360">
        <v>1000</v>
      </c>
      <c r="F203" s="359">
        <f t="shared" si="3"/>
        <v>3000</v>
      </c>
      <c r="G203" s="604">
        <v>291</v>
      </c>
    </row>
    <row r="204" spans="1:7">
      <c r="A204" s="606"/>
      <c r="B204" s="825"/>
      <c r="C204" s="356" t="s">
        <v>957</v>
      </c>
      <c r="D204" s="359">
        <v>7</v>
      </c>
      <c r="E204" s="360">
        <v>1</v>
      </c>
      <c r="F204" s="359">
        <f t="shared" si="3"/>
        <v>7</v>
      </c>
      <c r="G204" s="604">
        <v>291</v>
      </c>
    </row>
    <row r="205" spans="1:7">
      <c r="A205" s="608"/>
      <c r="B205" s="825"/>
      <c r="C205" s="356" t="s">
        <v>79</v>
      </c>
      <c r="D205" s="359">
        <v>1</v>
      </c>
      <c r="E205" s="360">
        <v>3</v>
      </c>
      <c r="F205" s="359">
        <f t="shared" si="3"/>
        <v>3</v>
      </c>
      <c r="G205" s="604">
        <v>291</v>
      </c>
    </row>
    <row r="206" spans="1:7" ht="38.25" customHeight="1">
      <c r="A206" s="376" t="s">
        <v>4885</v>
      </c>
      <c r="B206" s="372" t="s">
        <v>4905</v>
      </c>
      <c r="C206" s="93" t="s">
        <v>809</v>
      </c>
      <c r="D206" s="359">
        <v>25000</v>
      </c>
      <c r="E206" s="360">
        <v>12</v>
      </c>
      <c r="F206" s="359">
        <f t="shared" si="3"/>
        <v>300000</v>
      </c>
      <c r="G206" s="604">
        <v>196</v>
      </c>
    </row>
    <row r="207" spans="1:7">
      <c r="A207" s="377"/>
      <c r="B207" s="361"/>
      <c r="C207" s="93" t="s">
        <v>602</v>
      </c>
      <c r="D207" s="359">
        <v>24</v>
      </c>
      <c r="E207" s="360">
        <v>1</v>
      </c>
      <c r="F207" s="359">
        <f t="shared" si="3"/>
        <v>24</v>
      </c>
      <c r="G207" s="604">
        <v>291</v>
      </c>
    </row>
    <row r="208" spans="1:7">
      <c r="A208" s="377"/>
      <c r="B208" s="361"/>
      <c r="C208" s="93" t="s">
        <v>811</v>
      </c>
      <c r="D208" s="359">
        <v>25</v>
      </c>
      <c r="E208" s="360">
        <v>12</v>
      </c>
      <c r="F208" s="359">
        <f t="shared" si="3"/>
        <v>300</v>
      </c>
      <c r="G208" s="604">
        <v>211</v>
      </c>
    </row>
    <row r="209" spans="1:7" ht="26.25" customHeight="1">
      <c r="A209" s="377"/>
      <c r="B209" s="361"/>
      <c r="C209" s="93" t="s">
        <v>88</v>
      </c>
      <c r="D209" s="359">
        <v>60</v>
      </c>
      <c r="E209" s="360">
        <v>11</v>
      </c>
      <c r="F209" s="359">
        <f t="shared" si="3"/>
        <v>660</v>
      </c>
      <c r="G209" s="604">
        <v>292</v>
      </c>
    </row>
    <row r="210" spans="1:7">
      <c r="A210" s="377"/>
      <c r="B210" s="361"/>
      <c r="C210" s="93" t="s">
        <v>591</v>
      </c>
      <c r="D210" s="359">
        <v>40</v>
      </c>
      <c r="E210" s="360">
        <v>10</v>
      </c>
      <c r="F210" s="359">
        <f t="shared" si="3"/>
        <v>400</v>
      </c>
      <c r="G210" s="604">
        <v>292</v>
      </c>
    </row>
    <row r="211" spans="1:7">
      <c r="A211" s="377"/>
      <c r="B211" s="361"/>
      <c r="C211" s="93" t="s">
        <v>84</v>
      </c>
      <c r="D211" s="359">
        <v>11</v>
      </c>
      <c r="E211" s="360">
        <v>20</v>
      </c>
      <c r="F211" s="359">
        <f t="shared" si="3"/>
        <v>220</v>
      </c>
      <c r="G211" s="604">
        <v>292</v>
      </c>
    </row>
    <row r="212" spans="1:7">
      <c r="A212" s="377"/>
      <c r="B212" s="361"/>
      <c r="C212" s="93" t="s">
        <v>605</v>
      </c>
      <c r="D212" s="359">
        <v>25</v>
      </c>
      <c r="E212" s="360">
        <v>11</v>
      </c>
      <c r="F212" s="359">
        <f t="shared" si="3"/>
        <v>275</v>
      </c>
      <c r="G212" s="604">
        <v>292</v>
      </c>
    </row>
    <row r="213" spans="1:7">
      <c r="A213" s="377"/>
      <c r="B213" s="361"/>
      <c r="C213" s="93" t="s">
        <v>830</v>
      </c>
      <c r="D213" s="359">
        <v>45</v>
      </c>
      <c r="E213" s="360">
        <v>10</v>
      </c>
      <c r="F213" s="359">
        <f t="shared" si="3"/>
        <v>450</v>
      </c>
      <c r="G213" s="604">
        <v>292</v>
      </c>
    </row>
    <row r="214" spans="1:7" ht="26.25" customHeight="1">
      <c r="A214" s="377"/>
      <c r="B214" s="362"/>
      <c r="C214" s="93" t="s">
        <v>4368</v>
      </c>
      <c r="D214" s="359">
        <v>40</v>
      </c>
      <c r="E214" s="360">
        <v>10</v>
      </c>
      <c r="F214" s="359">
        <f t="shared" si="3"/>
        <v>400</v>
      </c>
      <c r="G214" s="604">
        <v>292</v>
      </c>
    </row>
    <row r="215" spans="1:7" ht="25.5">
      <c r="A215" s="377"/>
      <c r="B215" s="826" t="s">
        <v>4906</v>
      </c>
      <c r="C215" s="356" t="s">
        <v>4342</v>
      </c>
      <c r="D215" s="359">
        <v>15000</v>
      </c>
      <c r="E215" s="360">
        <v>12</v>
      </c>
      <c r="F215" s="359">
        <f t="shared" si="3"/>
        <v>180000</v>
      </c>
      <c r="G215" s="609">
        <v>141</v>
      </c>
    </row>
    <row r="216" spans="1:7">
      <c r="A216" s="377"/>
      <c r="B216" s="827"/>
      <c r="C216" s="356" t="s">
        <v>4365</v>
      </c>
      <c r="D216" s="359">
        <v>45</v>
      </c>
      <c r="E216" s="360">
        <v>24</v>
      </c>
      <c r="F216" s="359">
        <f t="shared" si="3"/>
        <v>1080</v>
      </c>
      <c r="G216" s="604">
        <v>211</v>
      </c>
    </row>
    <row r="217" spans="1:7">
      <c r="A217" s="377"/>
      <c r="B217" s="827"/>
      <c r="C217" s="356" t="s">
        <v>813</v>
      </c>
      <c r="D217" s="359">
        <v>45</v>
      </c>
      <c r="E217" s="360">
        <v>12</v>
      </c>
      <c r="F217" s="359">
        <f t="shared" si="3"/>
        <v>540</v>
      </c>
      <c r="G217" s="604">
        <v>211</v>
      </c>
    </row>
    <row r="218" spans="1:7">
      <c r="A218" s="377"/>
      <c r="B218" s="827"/>
      <c r="C218" s="356" t="s">
        <v>469</v>
      </c>
      <c r="D218" s="359">
        <v>15</v>
      </c>
      <c r="E218" s="360">
        <v>12</v>
      </c>
      <c r="F218" s="359">
        <f t="shared" si="3"/>
        <v>180</v>
      </c>
      <c r="G218" s="604">
        <v>211</v>
      </c>
    </row>
    <row r="219" spans="1:7">
      <c r="A219" s="377"/>
      <c r="B219" s="827"/>
      <c r="C219" s="356" t="s">
        <v>554</v>
      </c>
      <c r="D219" s="359">
        <v>25</v>
      </c>
      <c r="E219" s="360">
        <v>16</v>
      </c>
      <c r="F219" s="359">
        <f t="shared" si="3"/>
        <v>400</v>
      </c>
      <c r="G219" s="604">
        <v>269</v>
      </c>
    </row>
    <row r="220" spans="1:7">
      <c r="A220" s="377"/>
      <c r="B220" s="827"/>
      <c r="C220" s="356" t="s">
        <v>605</v>
      </c>
      <c r="D220" s="359">
        <v>25</v>
      </c>
      <c r="E220" s="360">
        <v>10</v>
      </c>
      <c r="F220" s="359">
        <f t="shared" si="3"/>
        <v>250</v>
      </c>
      <c r="G220" s="604">
        <v>292</v>
      </c>
    </row>
    <row r="221" spans="1:7">
      <c r="A221" s="377"/>
      <c r="B221" s="827"/>
      <c r="C221" s="356" t="s">
        <v>4369</v>
      </c>
      <c r="D221" s="359">
        <v>500</v>
      </c>
      <c r="E221" s="360">
        <v>4</v>
      </c>
      <c r="F221" s="359">
        <f t="shared" si="3"/>
        <v>2000</v>
      </c>
      <c r="G221" s="604">
        <v>269</v>
      </c>
    </row>
    <row r="222" spans="1:7">
      <c r="A222" s="377"/>
      <c r="B222" s="827"/>
      <c r="C222" s="356" t="s">
        <v>9</v>
      </c>
      <c r="D222" s="359">
        <v>12</v>
      </c>
      <c r="E222" s="360">
        <v>18</v>
      </c>
      <c r="F222" s="359">
        <f t="shared" si="3"/>
        <v>216</v>
      </c>
      <c r="G222" s="604">
        <v>211</v>
      </c>
    </row>
    <row r="223" spans="1:7">
      <c r="A223" s="377"/>
      <c r="B223" s="827"/>
      <c r="C223" s="356" t="s">
        <v>602</v>
      </c>
      <c r="D223" s="359">
        <v>37</v>
      </c>
      <c r="E223" s="360">
        <v>8</v>
      </c>
      <c r="F223" s="359">
        <f t="shared" si="3"/>
        <v>296</v>
      </c>
      <c r="G223" s="604">
        <v>291</v>
      </c>
    </row>
    <row r="224" spans="1:7">
      <c r="A224" s="377"/>
      <c r="B224" s="827"/>
      <c r="C224" s="356" t="s">
        <v>537</v>
      </c>
      <c r="D224" s="359">
        <v>6095.75</v>
      </c>
      <c r="E224" s="360">
        <v>4</v>
      </c>
      <c r="F224" s="359">
        <f t="shared" si="3"/>
        <v>24383</v>
      </c>
      <c r="G224" s="604">
        <v>245</v>
      </c>
    </row>
    <row r="225" spans="1:7" ht="26.25" customHeight="1">
      <c r="A225" s="377"/>
      <c r="B225" s="827"/>
      <c r="C225" s="356" t="s">
        <v>4370</v>
      </c>
      <c r="D225" s="359">
        <v>22</v>
      </c>
      <c r="E225" s="360">
        <v>12</v>
      </c>
      <c r="F225" s="359">
        <f t="shared" si="3"/>
        <v>264</v>
      </c>
      <c r="G225" s="604">
        <v>269</v>
      </c>
    </row>
    <row r="226" spans="1:7">
      <c r="A226" s="377"/>
      <c r="B226" s="828"/>
      <c r="C226" s="356" t="s">
        <v>554</v>
      </c>
      <c r="D226" s="359">
        <v>19</v>
      </c>
      <c r="E226" s="360">
        <v>46</v>
      </c>
      <c r="F226" s="359">
        <f t="shared" si="3"/>
        <v>874</v>
      </c>
      <c r="G226" s="604">
        <v>269</v>
      </c>
    </row>
    <row r="227" spans="1:7">
      <c r="A227" s="377"/>
      <c r="B227" s="825" t="s">
        <v>4907</v>
      </c>
      <c r="C227" s="356" t="s">
        <v>1527</v>
      </c>
      <c r="D227" s="359">
        <v>37</v>
      </c>
      <c r="E227" s="360">
        <v>1</v>
      </c>
      <c r="F227" s="359">
        <f t="shared" si="3"/>
        <v>37</v>
      </c>
      <c r="G227" s="604">
        <v>291</v>
      </c>
    </row>
    <row r="228" spans="1:7">
      <c r="A228" s="377"/>
      <c r="B228" s="825"/>
      <c r="C228" s="356" t="s">
        <v>4371</v>
      </c>
      <c r="D228" s="359">
        <v>23</v>
      </c>
      <c r="E228" s="360">
        <v>11</v>
      </c>
      <c r="F228" s="359">
        <f t="shared" si="3"/>
        <v>253</v>
      </c>
      <c r="G228" s="604">
        <v>291</v>
      </c>
    </row>
    <row r="229" spans="1:7">
      <c r="A229" s="377"/>
      <c r="B229" s="825"/>
      <c r="C229" s="356" t="s">
        <v>830</v>
      </c>
      <c r="D229" s="359">
        <v>45</v>
      </c>
      <c r="E229" s="360">
        <v>3</v>
      </c>
      <c r="F229" s="359">
        <f t="shared" si="3"/>
        <v>135</v>
      </c>
      <c r="G229" s="604">
        <v>292</v>
      </c>
    </row>
    <row r="230" spans="1:7" ht="26.25" customHeight="1">
      <c r="A230" s="377"/>
      <c r="B230" s="825"/>
      <c r="C230" s="356" t="s">
        <v>4372</v>
      </c>
      <c r="D230" s="359">
        <v>22</v>
      </c>
      <c r="E230" s="360">
        <v>1</v>
      </c>
      <c r="F230" s="359">
        <f t="shared" si="3"/>
        <v>22</v>
      </c>
      <c r="G230" s="604">
        <v>292</v>
      </c>
    </row>
    <row r="231" spans="1:7" ht="26.25" customHeight="1">
      <c r="A231" s="377"/>
      <c r="B231" s="825"/>
      <c r="C231" s="356" t="s">
        <v>4373</v>
      </c>
      <c r="D231" s="359">
        <v>23</v>
      </c>
      <c r="E231" s="360">
        <v>5</v>
      </c>
      <c r="F231" s="359">
        <f t="shared" si="3"/>
        <v>115</v>
      </c>
      <c r="G231" s="604">
        <v>292</v>
      </c>
    </row>
    <row r="232" spans="1:7">
      <c r="A232" s="377"/>
      <c r="B232" s="825"/>
      <c r="C232" s="356" t="s">
        <v>605</v>
      </c>
      <c r="D232" s="359">
        <v>30</v>
      </c>
      <c r="E232" s="360">
        <v>4</v>
      </c>
      <c r="F232" s="359">
        <f t="shared" si="3"/>
        <v>120</v>
      </c>
      <c r="G232" s="604">
        <v>292</v>
      </c>
    </row>
    <row r="233" spans="1:7" ht="26.25" customHeight="1">
      <c r="A233" s="377"/>
      <c r="B233" s="825"/>
      <c r="C233" s="356" t="s">
        <v>4374</v>
      </c>
      <c r="D233" s="359">
        <v>25</v>
      </c>
      <c r="E233" s="360">
        <v>6</v>
      </c>
      <c r="F233" s="359">
        <f t="shared" si="3"/>
        <v>150</v>
      </c>
      <c r="G233" s="604">
        <v>292</v>
      </c>
    </row>
    <row r="234" spans="1:7" ht="26.25" customHeight="1">
      <c r="A234" s="377"/>
      <c r="B234" s="825"/>
      <c r="C234" s="356" t="s">
        <v>4375</v>
      </c>
      <c r="D234" s="359">
        <v>40</v>
      </c>
      <c r="E234" s="360">
        <v>5</v>
      </c>
      <c r="F234" s="359">
        <f t="shared" si="3"/>
        <v>200</v>
      </c>
      <c r="G234" s="604">
        <v>292</v>
      </c>
    </row>
    <row r="235" spans="1:7" ht="26.25" customHeight="1">
      <c r="A235" s="377"/>
      <c r="B235" s="825"/>
      <c r="C235" s="356" t="s">
        <v>4376</v>
      </c>
      <c r="D235" s="359">
        <v>40</v>
      </c>
      <c r="E235" s="360">
        <v>4</v>
      </c>
      <c r="F235" s="359">
        <f t="shared" si="3"/>
        <v>160</v>
      </c>
      <c r="G235" s="604">
        <v>292</v>
      </c>
    </row>
    <row r="236" spans="1:7">
      <c r="A236" s="377"/>
      <c r="B236" s="825"/>
      <c r="C236" s="356" t="s">
        <v>537</v>
      </c>
      <c r="D236" s="359">
        <v>6095</v>
      </c>
      <c r="E236" s="360">
        <v>1</v>
      </c>
      <c r="F236" s="359">
        <f t="shared" si="3"/>
        <v>6095</v>
      </c>
      <c r="G236" s="604">
        <v>245</v>
      </c>
    </row>
    <row r="237" spans="1:7" ht="26.25" customHeight="1">
      <c r="A237" s="377"/>
      <c r="B237" s="825" t="s">
        <v>4908</v>
      </c>
      <c r="C237" s="356" t="s">
        <v>4377</v>
      </c>
      <c r="D237" s="359">
        <v>2500</v>
      </c>
      <c r="E237" s="360">
        <v>2</v>
      </c>
      <c r="F237" s="359">
        <f t="shared" si="3"/>
        <v>5000</v>
      </c>
      <c r="G237" s="604">
        <v>245</v>
      </c>
    </row>
    <row r="238" spans="1:7" ht="26.25" customHeight="1">
      <c r="A238" s="377"/>
      <c r="B238" s="825"/>
      <c r="C238" s="356" t="s">
        <v>4378</v>
      </c>
      <c r="D238" s="359">
        <v>2500</v>
      </c>
      <c r="E238" s="360">
        <v>1</v>
      </c>
      <c r="F238" s="359">
        <f t="shared" si="3"/>
        <v>2500</v>
      </c>
      <c r="G238" s="604">
        <v>245</v>
      </c>
    </row>
    <row r="239" spans="1:7" ht="26.25" customHeight="1">
      <c r="A239" s="377"/>
      <c r="B239" s="825"/>
      <c r="C239" s="356" t="s">
        <v>4379</v>
      </c>
      <c r="D239" s="359">
        <v>1000</v>
      </c>
      <c r="E239" s="360">
        <v>3</v>
      </c>
      <c r="F239" s="359">
        <f t="shared" si="3"/>
        <v>3000</v>
      </c>
      <c r="G239" s="604">
        <v>245</v>
      </c>
    </row>
    <row r="240" spans="1:7" ht="26.25" customHeight="1">
      <c r="A240" s="377"/>
      <c r="B240" s="825"/>
      <c r="C240" s="356" t="s">
        <v>4380</v>
      </c>
      <c r="D240" s="359">
        <v>500</v>
      </c>
      <c r="E240" s="360">
        <v>4</v>
      </c>
      <c r="F240" s="359">
        <f t="shared" si="3"/>
        <v>2000</v>
      </c>
      <c r="G240" s="604">
        <v>269</v>
      </c>
    </row>
    <row r="241" spans="1:7" ht="39" customHeight="1">
      <c r="A241" s="377"/>
      <c r="B241" s="825"/>
      <c r="C241" s="356" t="s">
        <v>4381</v>
      </c>
      <c r="D241" s="359">
        <v>25</v>
      </c>
      <c r="E241" s="360">
        <v>13</v>
      </c>
      <c r="F241" s="359">
        <f t="shared" si="3"/>
        <v>325</v>
      </c>
      <c r="G241" s="604">
        <v>269</v>
      </c>
    </row>
    <row r="242" spans="1:7" ht="26.25" customHeight="1">
      <c r="A242" s="377"/>
      <c r="B242" s="825"/>
      <c r="C242" s="356" t="s">
        <v>4382</v>
      </c>
      <c r="D242" s="359">
        <v>25</v>
      </c>
      <c r="E242" s="360">
        <v>1</v>
      </c>
      <c r="F242" s="359">
        <f t="shared" si="3"/>
        <v>25</v>
      </c>
      <c r="G242" s="604">
        <v>269</v>
      </c>
    </row>
    <row r="243" spans="1:7">
      <c r="A243" s="377"/>
      <c r="B243" s="825"/>
      <c r="C243" s="356" t="s">
        <v>1527</v>
      </c>
      <c r="D243" s="359">
        <v>37</v>
      </c>
      <c r="E243" s="360">
        <v>10</v>
      </c>
      <c r="F243" s="359">
        <f t="shared" si="3"/>
        <v>370</v>
      </c>
      <c r="G243" s="604">
        <v>291</v>
      </c>
    </row>
    <row r="244" spans="1:7">
      <c r="A244" s="377"/>
      <c r="B244" s="825"/>
      <c r="C244" s="356" t="s">
        <v>4371</v>
      </c>
      <c r="D244" s="359">
        <v>23</v>
      </c>
      <c r="E244" s="360">
        <v>1</v>
      </c>
      <c r="F244" s="359">
        <f t="shared" si="3"/>
        <v>23</v>
      </c>
      <c r="G244" s="604">
        <v>291</v>
      </c>
    </row>
    <row r="245" spans="1:7" ht="26.25" customHeight="1">
      <c r="A245" s="377"/>
      <c r="B245" s="825"/>
      <c r="C245" s="356" t="s">
        <v>88</v>
      </c>
      <c r="D245" s="359">
        <v>60</v>
      </c>
      <c r="E245" s="360">
        <v>10</v>
      </c>
      <c r="F245" s="359">
        <f t="shared" si="3"/>
        <v>600</v>
      </c>
      <c r="G245" s="604">
        <v>292</v>
      </c>
    </row>
    <row r="246" spans="1:7" ht="26.25" customHeight="1">
      <c r="A246" s="377"/>
      <c r="B246" s="825"/>
      <c r="C246" s="356" t="s">
        <v>4372</v>
      </c>
      <c r="D246" s="359">
        <v>22</v>
      </c>
      <c r="E246" s="360">
        <v>2</v>
      </c>
      <c r="F246" s="359">
        <f t="shared" si="3"/>
        <v>44</v>
      </c>
      <c r="G246" s="604">
        <v>292</v>
      </c>
    </row>
    <row r="247" spans="1:7" ht="26.25" customHeight="1">
      <c r="A247" s="377"/>
      <c r="B247" s="825"/>
      <c r="C247" s="356" t="s">
        <v>1133</v>
      </c>
      <c r="D247" s="359">
        <v>30</v>
      </c>
      <c r="E247" s="360">
        <v>10</v>
      </c>
      <c r="F247" s="359">
        <f t="shared" si="3"/>
        <v>300</v>
      </c>
      <c r="G247" s="604">
        <v>292</v>
      </c>
    </row>
    <row r="248" spans="1:7" ht="26.25" customHeight="1">
      <c r="A248" s="377"/>
      <c r="B248" s="825"/>
      <c r="C248" s="356" t="s">
        <v>758</v>
      </c>
      <c r="D248" s="359">
        <v>20</v>
      </c>
      <c r="E248" s="360">
        <v>10</v>
      </c>
      <c r="F248" s="359">
        <f t="shared" si="3"/>
        <v>200</v>
      </c>
      <c r="G248" s="604">
        <v>292</v>
      </c>
    </row>
    <row r="249" spans="1:7">
      <c r="A249" s="377"/>
      <c r="B249" s="825"/>
      <c r="C249" s="356" t="s">
        <v>1129</v>
      </c>
      <c r="D249" s="359">
        <v>45</v>
      </c>
      <c r="E249" s="360">
        <v>2</v>
      </c>
      <c r="F249" s="359">
        <f t="shared" si="3"/>
        <v>90</v>
      </c>
      <c r="G249" s="604">
        <v>292</v>
      </c>
    </row>
    <row r="250" spans="1:7" ht="26.25" customHeight="1">
      <c r="A250" s="377"/>
      <c r="B250" s="825"/>
      <c r="C250" s="356" t="s">
        <v>4383</v>
      </c>
      <c r="D250" s="359">
        <v>45</v>
      </c>
      <c r="E250" s="360">
        <v>10</v>
      </c>
      <c r="F250" s="359">
        <f t="shared" si="3"/>
        <v>450</v>
      </c>
      <c r="G250" s="604">
        <v>292</v>
      </c>
    </row>
    <row r="251" spans="1:7" ht="26.25" customHeight="1">
      <c r="A251" s="377"/>
      <c r="B251" s="825"/>
      <c r="C251" s="356" t="s">
        <v>4374</v>
      </c>
      <c r="D251" s="359">
        <v>25</v>
      </c>
      <c r="E251" s="360">
        <v>10</v>
      </c>
      <c r="F251" s="359">
        <f t="shared" si="3"/>
        <v>250</v>
      </c>
      <c r="G251" s="604">
        <v>292</v>
      </c>
    </row>
    <row r="252" spans="1:7" ht="26.25" customHeight="1">
      <c r="A252" s="377"/>
      <c r="B252" s="825"/>
      <c r="C252" s="356" t="s">
        <v>4384</v>
      </c>
      <c r="D252" s="359">
        <v>25</v>
      </c>
      <c r="E252" s="360">
        <v>4</v>
      </c>
      <c r="F252" s="359">
        <f t="shared" si="3"/>
        <v>100</v>
      </c>
      <c r="G252" s="604">
        <v>292</v>
      </c>
    </row>
    <row r="253" spans="1:7" ht="26.25" customHeight="1">
      <c r="A253" s="377"/>
      <c r="B253" s="825"/>
      <c r="C253" s="356" t="s">
        <v>4375</v>
      </c>
      <c r="D253" s="359">
        <v>40</v>
      </c>
      <c r="E253" s="360">
        <v>10</v>
      </c>
      <c r="F253" s="359">
        <f t="shared" si="3"/>
        <v>400</v>
      </c>
      <c r="G253" s="604">
        <v>292</v>
      </c>
    </row>
    <row r="254" spans="1:7" ht="27" customHeight="1" thickBot="1">
      <c r="A254" s="378"/>
      <c r="B254" s="825"/>
      <c r="C254" s="356" t="s">
        <v>4376</v>
      </c>
      <c r="D254" s="359">
        <v>40</v>
      </c>
      <c r="E254" s="360">
        <v>4</v>
      </c>
      <c r="F254" s="359">
        <f t="shared" si="3"/>
        <v>160</v>
      </c>
      <c r="G254" s="604">
        <v>292</v>
      </c>
    </row>
    <row r="255" spans="1:7" ht="15.75" thickBot="1">
      <c r="A255" s="363" t="s">
        <v>499</v>
      </c>
      <c r="B255" s="364"/>
      <c r="C255" s="365"/>
      <c r="D255" s="366"/>
      <c r="E255" s="367"/>
      <c r="F255" s="368">
        <f>SUM(F6:F254)</f>
        <v>11327408</v>
      </c>
      <c r="G255" s="369"/>
    </row>
    <row r="256" spans="1:7" ht="39" customHeight="1" thickBot="1">
      <c r="A256" s="812" t="s">
        <v>4909</v>
      </c>
      <c r="B256" s="813"/>
      <c r="C256" s="813"/>
      <c r="D256" s="813"/>
      <c r="E256" s="813"/>
      <c r="F256" s="813"/>
      <c r="G256" s="814"/>
    </row>
  </sheetData>
  <mergeCells count="14">
    <mergeCell ref="A256:G256"/>
    <mergeCell ref="A1:G1"/>
    <mergeCell ref="A2:G2"/>
    <mergeCell ref="A3:G3"/>
    <mergeCell ref="A4:G4"/>
    <mergeCell ref="A6:A111"/>
    <mergeCell ref="B6:B111"/>
    <mergeCell ref="B237:B254"/>
    <mergeCell ref="B112:B125"/>
    <mergeCell ref="B126:B146"/>
    <mergeCell ref="B147:B172"/>
    <mergeCell ref="B173:B205"/>
    <mergeCell ref="B215:B226"/>
    <mergeCell ref="B227:B236"/>
  </mergeCells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4"/>
  <sheetViews>
    <sheetView view="pageBreakPreview" topLeftCell="A190" zoomScale="60" zoomScaleNormal="100" workbookViewId="0">
      <selection activeCell="E190" sqref="E190"/>
    </sheetView>
  </sheetViews>
  <sheetFormatPr baseColWidth="10" defaultRowHeight="15"/>
  <cols>
    <col min="1" max="1" width="20.28515625" customWidth="1"/>
    <col min="2" max="2" width="29.140625" customWidth="1"/>
    <col min="3" max="3" width="23.28515625" customWidth="1"/>
    <col min="4" max="4" width="17.140625" customWidth="1"/>
    <col min="5" max="5" width="16" customWidth="1"/>
    <col min="6" max="6" width="20" customWidth="1"/>
    <col min="7" max="7" width="12.85546875" customWidth="1"/>
  </cols>
  <sheetData>
    <row r="1" spans="1:7">
      <c r="A1" s="90" t="s">
        <v>0</v>
      </c>
      <c r="B1" s="616"/>
      <c r="C1" s="617"/>
      <c r="D1" s="617"/>
      <c r="E1" s="617"/>
      <c r="F1" s="617"/>
      <c r="G1" s="618"/>
    </row>
    <row r="2" spans="1:7">
      <c r="A2" s="619" t="s">
        <v>311</v>
      </c>
      <c r="B2" s="620"/>
      <c r="C2" s="621"/>
      <c r="D2" s="621"/>
      <c r="E2" s="621"/>
      <c r="F2" s="621"/>
      <c r="G2" s="622"/>
    </row>
    <row r="3" spans="1:7">
      <c r="A3" s="619" t="s">
        <v>2769</v>
      </c>
      <c r="B3" s="620"/>
      <c r="C3" s="621"/>
      <c r="D3" s="621"/>
      <c r="E3" s="621"/>
      <c r="F3" s="621"/>
      <c r="G3" s="622"/>
    </row>
    <row r="4" spans="1:7" ht="15.75" thickBot="1">
      <c r="A4" s="829" t="s">
        <v>309</v>
      </c>
      <c r="B4" s="830"/>
      <c r="C4" s="621"/>
      <c r="D4" s="621"/>
      <c r="E4" s="621"/>
      <c r="F4" s="621"/>
      <c r="G4" s="622"/>
    </row>
    <row r="5" spans="1:7" ht="39" customHeight="1">
      <c r="A5" s="178" t="s">
        <v>306</v>
      </c>
      <c r="B5" s="179" t="s">
        <v>314</v>
      </c>
      <c r="C5" s="180" t="s">
        <v>792</v>
      </c>
      <c r="D5" s="180" t="s">
        <v>3</v>
      </c>
      <c r="E5" s="179" t="s">
        <v>4</v>
      </c>
      <c r="F5" s="179" t="s">
        <v>5</v>
      </c>
      <c r="G5" s="181" t="s">
        <v>310</v>
      </c>
    </row>
    <row r="6" spans="1:7" ht="15" customHeight="1">
      <c r="A6" s="674" t="s">
        <v>793</v>
      </c>
      <c r="B6" s="757" t="s">
        <v>7</v>
      </c>
      <c r="C6" s="834" t="s">
        <v>629</v>
      </c>
      <c r="D6" s="835">
        <v>10000</v>
      </c>
      <c r="E6" s="836">
        <v>12</v>
      </c>
      <c r="F6" s="837">
        <f>D6*E6</f>
        <v>120000</v>
      </c>
      <c r="G6" s="831">
        <v>111</v>
      </c>
    </row>
    <row r="7" spans="1:7" ht="15" customHeight="1">
      <c r="A7" s="674"/>
      <c r="B7" s="757"/>
      <c r="C7" s="834"/>
      <c r="D7" s="835"/>
      <c r="E7" s="836"/>
      <c r="F7" s="837"/>
      <c r="G7" s="831"/>
    </row>
    <row r="8" spans="1:7" ht="25.5">
      <c r="A8" s="674"/>
      <c r="B8" s="757"/>
      <c r="C8" s="517" t="s">
        <v>630</v>
      </c>
      <c r="D8" s="199">
        <v>5000</v>
      </c>
      <c r="E8" s="516">
        <v>12</v>
      </c>
      <c r="F8" s="199">
        <f t="shared" ref="F8:F18" si="0">D8*E8</f>
        <v>60000</v>
      </c>
      <c r="G8" s="610">
        <v>112</v>
      </c>
    </row>
    <row r="9" spans="1:7" ht="25.5">
      <c r="A9" s="674"/>
      <c r="B9" s="757"/>
      <c r="C9" s="517" t="s">
        <v>631</v>
      </c>
      <c r="D9" s="199">
        <v>16000</v>
      </c>
      <c r="E9" s="516">
        <v>12</v>
      </c>
      <c r="F9" s="199">
        <f t="shared" si="0"/>
        <v>192000</v>
      </c>
      <c r="G9" s="610">
        <v>113</v>
      </c>
    </row>
    <row r="10" spans="1:7" ht="38.25">
      <c r="A10" s="674"/>
      <c r="B10" s="757"/>
      <c r="C10" s="517" t="s">
        <v>2760</v>
      </c>
      <c r="D10" s="199">
        <v>80</v>
      </c>
      <c r="E10" s="516">
        <v>12</v>
      </c>
      <c r="F10" s="199">
        <f t="shared" si="0"/>
        <v>960</v>
      </c>
      <c r="G10" s="610">
        <v>115</v>
      </c>
    </row>
    <row r="11" spans="1:7" ht="38.25">
      <c r="A11" s="674"/>
      <c r="B11" s="757"/>
      <c r="C11" s="517" t="s">
        <v>632</v>
      </c>
      <c r="D11" s="199">
        <v>3000</v>
      </c>
      <c r="E11" s="516">
        <v>20</v>
      </c>
      <c r="F11" s="199">
        <f t="shared" si="0"/>
        <v>60000</v>
      </c>
      <c r="G11" s="610">
        <v>121</v>
      </c>
    </row>
    <row r="12" spans="1:7" ht="51">
      <c r="A12" s="674"/>
      <c r="B12" s="757"/>
      <c r="C12" s="517" t="s">
        <v>2761</v>
      </c>
      <c r="D12" s="199">
        <v>2000</v>
      </c>
      <c r="E12" s="516">
        <v>5</v>
      </c>
      <c r="F12" s="199">
        <f t="shared" si="0"/>
        <v>10000</v>
      </c>
      <c r="G12" s="610">
        <v>122</v>
      </c>
    </row>
    <row r="13" spans="1:7" ht="25.5">
      <c r="A13" s="674"/>
      <c r="B13" s="757"/>
      <c r="C13" s="517" t="s">
        <v>633</v>
      </c>
      <c r="D13" s="199">
        <v>12000</v>
      </c>
      <c r="E13" s="516">
        <v>12</v>
      </c>
      <c r="F13" s="199">
        <f t="shared" si="0"/>
        <v>144000</v>
      </c>
      <c r="G13" s="610">
        <v>151</v>
      </c>
    </row>
    <row r="14" spans="1:7" ht="25.5">
      <c r="A14" s="674"/>
      <c r="B14" s="757"/>
      <c r="C14" s="517" t="s">
        <v>634</v>
      </c>
      <c r="D14" s="199">
        <v>3500</v>
      </c>
      <c r="E14" s="516">
        <v>12</v>
      </c>
      <c r="F14" s="199">
        <f t="shared" si="0"/>
        <v>42000</v>
      </c>
      <c r="G14" s="610">
        <v>153</v>
      </c>
    </row>
    <row r="15" spans="1:7" ht="38.25">
      <c r="A15" s="674"/>
      <c r="B15" s="757"/>
      <c r="C15" s="517" t="s">
        <v>495</v>
      </c>
      <c r="D15" s="199">
        <v>1250</v>
      </c>
      <c r="E15" s="516">
        <v>10</v>
      </c>
      <c r="F15" s="199">
        <f t="shared" si="0"/>
        <v>12500</v>
      </c>
      <c r="G15" s="610">
        <v>162</v>
      </c>
    </row>
    <row r="16" spans="1:7" ht="51">
      <c r="A16" s="674"/>
      <c r="B16" s="757"/>
      <c r="C16" s="517" t="s">
        <v>635</v>
      </c>
      <c r="D16" s="199">
        <v>350</v>
      </c>
      <c r="E16" s="516">
        <v>350</v>
      </c>
      <c r="F16" s="199">
        <f t="shared" si="0"/>
        <v>122500</v>
      </c>
      <c r="G16" s="610">
        <v>165</v>
      </c>
    </row>
    <row r="17" spans="1:7" ht="38.25">
      <c r="A17" s="674"/>
      <c r="B17" s="757"/>
      <c r="C17" s="517" t="s">
        <v>636</v>
      </c>
      <c r="D17" s="199">
        <v>4000</v>
      </c>
      <c r="E17" s="516">
        <v>4</v>
      </c>
      <c r="F17" s="199">
        <f t="shared" si="0"/>
        <v>16000</v>
      </c>
      <c r="G17" s="610">
        <v>166</v>
      </c>
    </row>
    <row r="18" spans="1:7" ht="25.5">
      <c r="A18" s="674"/>
      <c r="B18" s="757"/>
      <c r="C18" s="517" t="s">
        <v>637</v>
      </c>
      <c r="D18" s="199">
        <v>1000</v>
      </c>
      <c r="E18" s="516">
        <v>30</v>
      </c>
      <c r="F18" s="199">
        <f t="shared" si="0"/>
        <v>30000</v>
      </c>
      <c r="G18" s="610">
        <v>168</v>
      </c>
    </row>
    <row r="19" spans="1:7" ht="38.25">
      <c r="A19" s="674"/>
      <c r="B19" s="757"/>
      <c r="C19" s="517" t="s">
        <v>638</v>
      </c>
      <c r="D19" s="199">
        <v>1000</v>
      </c>
      <c r="E19" s="516">
        <v>5</v>
      </c>
      <c r="F19" s="199">
        <v>10000</v>
      </c>
      <c r="G19" s="610">
        <v>169</v>
      </c>
    </row>
    <row r="20" spans="1:7" ht="51">
      <c r="A20" s="674"/>
      <c r="B20" s="757"/>
      <c r="C20" s="517" t="s">
        <v>639</v>
      </c>
      <c r="D20" s="199">
        <v>5000</v>
      </c>
      <c r="E20" s="516">
        <v>7</v>
      </c>
      <c r="F20" s="199">
        <f t="shared" ref="F20:F51" si="1">D20*E20</f>
        <v>35000</v>
      </c>
      <c r="G20" s="610">
        <v>171</v>
      </c>
    </row>
    <row r="21" spans="1:7" ht="51">
      <c r="A21" s="674"/>
      <c r="B21" s="757"/>
      <c r="C21" s="517" t="s">
        <v>640</v>
      </c>
      <c r="D21" s="199">
        <v>5000</v>
      </c>
      <c r="E21" s="516">
        <v>7</v>
      </c>
      <c r="F21" s="199">
        <f t="shared" si="1"/>
        <v>35000</v>
      </c>
      <c r="G21" s="610">
        <v>174</v>
      </c>
    </row>
    <row r="22" spans="1:7">
      <c r="A22" s="674"/>
      <c r="B22" s="757"/>
      <c r="C22" s="92" t="s">
        <v>641</v>
      </c>
      <c r="D22" s="199">
        <v>1000</v>
      </c>
      <c r="E22" s="516">
        <v>15</v>
      </c>
      <c r="F22" s="199">
        <f t="shared" si="1"/>
        <v>15000</v>
      </c>
      <c r="G22" s="610">
        <v>185</v>
      </c>
    </row>
    <row r="23" spans="1:7">
      <c r="A23" s="674"/>
      <c r="B23" s="757"/>
      <c r="C23" s="92" t="s">
        <v>642</v>
      </c>
      <c r="D23" s="199">
        <v>1000</v>
      </c>
      <c r="E23" s="516">
        <v>15</v>
      </c>
      <c r="F23" s="199">
        <f t="shared" si="1"/>
        <v>15000</v>
      </c>
      <c r="G23" s="610">
        <v>186</v>
      </c>
    </row>
    <row r="24" spans="1:7" ht="25.5">
      <c r="A24" s="674"/>
      <c r="B24" s="757"/>
      <c r="C24" s="517" t="s">
        <v>25</v>
      </c>
      <c r="D24" s="199">
        <v>35000</v>
      </c>
      <c r="E24" s="516">
        <v>1</v>
      </c>
      <c r="F24" s="199">
        <f t="shared" si="1"/>
        <v>35000</v>
      </c>
      <c r="G24" s="610">
        <v>191</v>
      </c>
    </row>
    <row r="25" spans="1:7" ht="25.5">
      <c r="A25" s="674"/>
      <c r="B25" s="757"/>
      <c r="C25" s="517" t="s">
        <v>643</v>
      </c>
      <c r="D25" s="199">
        <v>1000</v>
      </c>
      <c r="E25" s="516">
        <v>25</v>
      </c>
      <c r="F25" s="199">
        <f t="shared" si="1"/>
        <v>25000</v>
      </c>
      <c r="G25" s="610">
        <v>195</v>
      </c>
    </row>
    <row r="26" spans="1:7" ht="38.25">
      <c r="A26" s="674"/>
      <c r="B26" s="757"/>
      <c r="C26" s="517" t="s">
        <v>644</v>
      </c>
      <c r="D26" s="199">
        <v>200</v>
      </c>
      <c r="E26" s="516">
        <v>50</v>
      </c>
      <c r="F26" s="199">
        <f t="shared" si="1"/>
        <v>10000</v>
      </c>
      <c r="G26" s="610">
        <v>196</v>
      </c>
    </row>
    <row r="27" spans="1:7" ht="25.5">
      <c r="A27" s="674"/>
      <c r="B27" s="757"/>
      <c r="C27" s="517" t="s">
        <v>645</v>
      </c>
      <c r="D27" s="199">
        <v>9000</v>
      </c>
      <c r="E27" s="516">
        <v>12</v>
      </c>
      <c r="F27" s="199">
        <f t="shared" si="1"/>
        <v>108000</v>
      </c>
      <c r="G27" s="610">
        <v>197</v>
      </c>
    </row>
    <row r="28" spans="1:7" ht="38.25">
      <c r="A28" s="674"/>
      <c r="B28" s="757"/>
      <c r="C28" s="517" t="s">
        <v>2762</v>
      </c>
      <c r="D28" s="199">
        <v>1200</v>
      </c>
      <c r="E28" s="516">
        <v>12</v>
      </c>
      <c r="F28" s="199">
        <f t="shared" si="1"/>
        <v>14400</v>
      </c>
      <c r="G28" s="610">
        <v>199</v>
      </c>
    </row>
    <row r="29" spans="1:7" ht="25.5">
      <c r="A29" s="674"/>
      <c r="B29" s="757"/>
      <c r="C29" s="517" t="s">
        <v>646</v>
      </c>
      <c r="D29" s="199">
        <v>100</v>
      </c>
      <c r="E29" s="516">
        <v>56</v>
      </c>
      <c r="F29" s="199">
        <f t="shared" si="1"/>
        <v>5600</v>
      </c>
      <c r="G29" s="610">
        <v>199</v>
      </c>
    </row>
    <row r="30" spans="1:7">
      <c r="A30" s="674"/>
      <c r="B30" s="757"/>
      <c r="C30" s="517" t="s">
        <v>647</v>
      </c>
      <c r="D30" s="199">
        <v>20</v>
      </c>
      <c r="E30" s="516">
        <v>250</v>
      </c>
      <c r="F30" s="199">
        <f t="shared" si="1"/>
        <v>5000</v>
      </c>
      <c r="G30" s="610">
        <v>211</v>
      </c>
    </row>
    <row r="31" spans="1:7" ht="25.5">
      <c r="A31" s="674"/>
      <c r="B31" s="757"/>
      <c r="C31" s="517" t="s">
        <v>648</v>
      </c>
      <c r="D31" s="199">
        <v>12</v>
      </c>
      <c r="E31" s="516">
        <v>80</v>
      </c>
      <c r="F31" s="199">
        <f t="shared" si="1"/>
        <v>960</v>
      </c>
      <c r="G31" s="610">
        <v>211</v>
      </c>
    </row>
    <row r="32" spans="1:7">
      <c r="A32" s="674"/>
      <c r="B32" s="757"/>
      <c r="C32" s="517" t="s">
        <v>649</v>
      </c>
      <c r="D32" s="199">
        <v>15</v>
      </c>
      <c r="E32" s="516">
        <v>200</v>
      </c>
      <c r="F32" s="199">
        <f t="shared" si="1"/>
        <v>3000</v>
      </c>
      <c r="G32" s="610">
        <v>211</v>
      </c>
    </row>
    <row r="33" spans="1:7" ht="25.5">
      <c r="A33" s="674"/>
      <c r="B33" s="757"/>
      <c r="C33" s="517" t="s">
        <v>650</v>
      </c>
      <c r="D33" s="199">
        <v>20</v>
      </c>
      <c r="E33" s="516">
        <v>100</v>
      </c>
      <c r="F33" s="199">
        <f t="shared" si="1"/>
        <v>2000</v>
      </c>
      <c r="G33" s="610">
        <v>211</v>
      </c>
    </row>
    <row r="34" spans="1:7">
      <c r="A34" s="674"/>
      <c r="B34" s="757"/>
      <c r="C34" s="517" t="s">
        <v>529</v>
      </c>
      <c r="D34" s="199">
        <v>50</v>
      </c>
      <c r="E34" s="516">
        <v>40</v>
      </c>
      <c r="F34" s="199">
        <f t="shared" si="1"/>
        <v>2000</v>
      </c>
      <c r="G34" s="610">
        <v>211</v>
      </c>
    </row>
    <row r="35" spans="1:7">
      <c r="A35" s="674"/>
      <c r="B35" s="757"/>
      <c r="C35" s="517" t="s">
        <v>469</v>
      </c>
      <c r="D35" s="199">
        <v>36</v>
      </c>
      <c r="E35" s="516">
        <v>41</v>
      </c>
      <c r="F35" s="199">
        <f t="shared" si="1"/>
        <v>1476</v>
      </c>
      <c r="G35" s="610">
        <v>211</v>
      </c>
    </row>
    <row r="36" spans="1:7" ht="25.5">
      <c r="A36" s="674"/>
      <c r="B36" s="757"/>
      <c r="C36" s="517" t="s">
        <v>651</v>
      </c>
      <c r="D36" s="199">
        <v>9</v>
      </c>
      <c r="E36" s="516">
        <v>200</v>
      </c>
      <c r="F36" s="199">
        <f t="shared" si="1"/>
        <v>1800</v>
      </c>
      <c r="G36" s="610">
        <v>211</v>
      </c>
    </row>
    <row r="37" spans="1:7">
      <c r="A37" s="674"/>
      <c r="B37" s="757"/>
      <c r="C37" s="517" t="s">
        <v>652</v>
      </c>
      <c r="D37" s="200">
        <v>60</v>
      </c>
      <c r="E37" s="516">
        <v>16</v>
      </c>
      <c r="F37" s="199">
        <f t="shared" si="1"/>
        <v>960</v>
      </c>
      <c r="G37" s="610">
        <v>232</v>
      </c>
    </row>
    <row r="38" spans="1:7" ht="25.5">
      <c r="A38" s="674"/>
      <c r="B38" s="757"/>
      <c r="C38" s="517" t="s">
        <v>653</v>
      </c>
      <c r="D38" s="200">
        <v>35</v>
      </c>
      <c r="E38" s="516">
        <v>60</v>
      </c>
      <c r="F38" s="199">
        <f t="shared" si="1"/>
        <v>2100</v>
      </c>
      <c r="G38" s="610">
        <v>241</v>
      </c>
    </row>
    <row r="39" spans="1:7" ht="38.25">
      <c r="A39" s="674"/>
      <c r="B39" s="757"/>
      <c r="C39" s="517" t="s">
        <v>654</v>
      </c>
      <c r="D39" s="200">
        <v>45</v>
      </c>
      <c r="E39" s="516">
        <v>72</v>
      </c>
      <c r="F39" s="199">
        <f t="shared" si="1"/>
        <v>3240</v>
      </c>
      <c r="G39" s="610">
        <v>241</v>
      </c>
    </row>
    <row r="40" spans="1:7" ht="38.25">
      <c r="A40" s="674"/>
      <c r="B40" s="757"/>
      <c r="C40" s="517" t="s">
        <v>655</v>
      </c>
      <c r="D40" s="200">
        <v>50</v>
      </c>
      <c r="E40" s="516">
        <v>75</v>
      </c>
      <c r="F40" s="199">
        <f t="shared" si="1"/>
        <v>3750</v>
      </c>
      <c r="G40" s="610">
        <v>241</v>
      </c>
    </row>
    <row r="41" spans="1:7" ht="38.25">
      <c r="A41" s="674"/>
      <c r="B41" s="757"/>
      <c r="C41" s="517" t="s">
        <v>656</v>
      </c>
      <c r="D41" s="200">
        <v>55</v>
      </c>
      <c r="E41" s="516">
        <v>91</v>
      </c>
      <c r="F41" s="199">
        <f t="shared" si="1"/>
        <v>5005</v>
      </c>
      <c r="G41" s="610">
        <v>241</v>
      </c>
    </row>
    <row r="42" spans="1:7" ht="76.5">
      <c r="A42" s="674"/>
      <c r="B42" s="757"/>
      <c r="C42" s="93" t="s">
        <v>657</v>
      </c>
      <c r="D42" s="200">
        <v>62</v>
      </c>
      <c r="E42" s="516">
        <v>110</v>
      </c>
      <c r="F42" s="199">
        <f t="shared" si="1"/>
        <v>6820</v>
      </c>
      <c r="G42" s="610">
        <v>241</v>
      </c>
    </row>
    <row r="43" spans="1:7" ht="38.25">
      <c r="A43" s="674"/>
      <c r="B43" s="757"/>
      <c r="C43" s="517" t="s">
        <v>658</v>
      </c>
      <c r="D43" s="200">
        <v>62</v>
      </c>
      <c r="E43" s="516">
        <v>110</v>
      </c>
      <c r="F43" s="199">
        <f t="shared" si="1"/>
        <v>6820</v>
      </c>
      <c r="G43" s="610">
        <v>241</v>
      </c>
    </row>
    <row r="44" spans="1:7" ht="25.5">
      <c r="A44" s="674"/>
      <c r="B44" s="757"/>
      <c r="C44" s="517" t="s">
        <v>659</v>
      </c>
      <c r="D44" s="200">
        <v>20</v>
      </c>
      <c r="E44" s="94">
        <v>82</v>
      </c>
      <c r="F44" s="199">
        <f t="shared" si="1"/>
        <v>1640</v>
      </c>
      <c r="G44" s="610">
        <v>243</v>
      </c>
    </row>
    <row r="45" spans="1:7" ht="38.25">
      <c r="A45" s="674"/>
      <c r="B45" s="757"/>
      <c r="C45" s="517" t="s">
        <v>660</v>
      </c>
      <c r="D45" s="200">
        <v>30</v>
      </c>
      <c r="E45" s="94">
        <v>15</v>
      </c>
      <c r="F45" s="199">
        <f t="shared" si="1"/>
        <v>450</v>
      </c>
      <c r="G45" s="610">
        <v>243</v>
      </c>
    </row>
    <row r="46" spans="1:7" ht="38.25">
      <c r="A46" s="674"/>
      <c r="B46" s="757"/>
      <c r="C46" s="517" t="s">
        <v>661</v>
      </c>
      <c r="D46" s="200">
        <v>30</v>
      </c>
      <c r="E46" s="94">
        <v>15</v>
      </c>
      <c r="F46" s="199">
        <f t="shared" si="1"/>
        <v>450</v>
      </c>
      <c r="G46" s="610">
        <v>243</v>
      </c>
    </row>
    <row r="47" spans="1:7" ht="38.25">
      <c r="A47" s="674"/>
      <c r="B47" s="757"/>
      <c r="C47" s="517" t="s">
        <v>662</v>
      </c>
      <c r="D47" s="200">
        <v>20</v>
      </c>
      <c r="E47" s="94">
        <v>30</v>
      </c>
      <c r="F47" s="199">
        <f t="shared" si="1"/>
        <v>600</v>
      </c>
      <c r="G47" s="610">
        <v>243</v>
      </c>
    </row>
    <row r="48" spans="1:7" ht="38.25">
      <c r="A48" s="674"/>
      <c r="B48" s="757"/>
      <c r="C48" s="517" t="s">
        <v>663</v>
      </c>
      <c r="D48" s="200">
        <v>30</v>
      </c>
      <c r="E48" s="94">
        <v>300</v>
      </c>
      <c r="F48" s="199">
        <f t="shared" si="1"/>
        <v>9000</v>
      </c>
      <c r="G48" s="610">
        <v>243</v>
      </c>
    </row>
    <row r="49" spans="1:7" ht="25.5">
      <c r="A49" s="674"/>
      <c r="B49" s="757"/>
      <c r="C49" s="517" t="s">
        <v>664</v>
      </c>
      <c r="D49" s="200">
        <v>40</v>
      </c>
      <c r="E49" s="94">
        <v>40</v>
      </c>
      <c r="F49" s="199">
        <f t="shared" si="1"/>
        <v>1600</v>
      </c>
      <c r="G49" s="610">
        <v>243</v>
      </c>
    </row>
    <row r="50" spans="1:7" ht="38.25">
      <c r="A50" s="674"/>
      <c r="B50" s="757"/>
      <c r="C50" s="517" t="s">
        <v>665</v>
      </c>
      <c r="D50" s="200">
        <v>15</v>
      </c>
      <c r="E50" s="94">
        <v>70</v>
      </c>
      <c r="F50" s="199">
        <f t="shared" si="1"/>
        <v>1050</v>
      </c>
      <c r="G50" s="610">
        <v>243</v>
      </c>
    </row>
    <row r="51" spans="1:7" ht="51">
      <c r="A51" s="674"/>
      <c r="B51" s="757"/>
      <c r="C51" s="517" t="s">
        <v>666</v>
      </c>
      <c r="D51" s="200">
        <v>45</v>
      </c>
      <c r="E51" s="94">
        <v>35</v>
      </c>
      <c r="F51" s="199">
        <f t="shared" si="1"/>
        <v>1575</v>
      </c>
      <c r="G51" s="610">
        <v>243</v>
      </c>
    </row>
    <row r="52" spans="1:7" ht="38.25">
      <c r="A52" s="674"/>
      <c r="B52" s="757"/>
      <c r="C52" s="517" t="s">
        <v>667</v>
      </c>
      <c r="D52" s="200">
        <v>50</v>
      </c>
      <c r="E52" s="94">
        <v>100</v>
      </c>
      <c r="F52" s="199">
        <f t="shared" ref="F52:F83" si="2">D52*E52</f>
        <v>5000</v>
      </c>
      <c r="G52" s="610">
        <v>243</v>
      </c>
    </row>
    <row r="53" spans="1:7" ht="25.5">
      <c r="A53" s="674"/>
      <c r="B53" s="757"/>
      <c r="C53" s="517" t="s">
        <v>668</v>
      </c>
      <c r="D53" s="200">
        <v>50</v>
      </c>
      <c r="E53" s="94">
        <v>50</v>
      </c>
      <c r="F53" s="199">
        <f t="shared" si="2"/>
        <v>2500</v>
      </c>
      <c r="G53" s="610">
        <v>243</v>
      </c>
    </row>
    <row r="54" spans="1:7" ht="38.25">
      <c r="A54" s="674"/>
      <c r="B54" s="757"/>
      <c r="C54" s="517" t="s">
        <v>669</v>
      </c>
      <c r="D54" s="200">
        <v>21</v>
      </c>
      <c r="E54" s="94">
        <v>50</v>
      </c>
      <c r="F54" s="199">
        <f t="shared" si="2"/>
        <v>1050</v>
      </c>
      <c r="G54" s="611">
        <v>244</v>
      </c>
    </row>
    <row r="55" spans="1:7" ht="38.25">
      <c r="A55" s="674"/>
      <c r="B55" s="757"/>
      <c r="C55" s="517" t="s">
        <v>670</v>
      </c>
      <c r="D55" s="200">
        <v>4</v>
      </c>
      <c r="E55" s="516">
        <v>20</v>
      </c>
      <c r="F55" s="199">
        <f t="shared" si="2"/>
        <v>80</v>
      </c>
      <c r="G55" s="610">
        <v>244</v>
      </c>
    </row>
    <row r="56" spans="1:7" ht="38.25">
      <c r="A56" s="674"/>
      <c r="B56" s="757"/>
      <c r="C56" s="517" t="s">
        <v>671</v>
      </c>
      <c r="D56" s="200">
        <v>9</v>
      </c>
      <c r="E56" s="94">
        <v>80</v>
      </c>
      <c r="F56" s="199">
        <f t="shared" si="2"/>
        <v>720</v>
      </c>
      <c r="G56" s="611">
        <v>244</v>
      </c>
    </row>
    <row r="57" spans="1:7" ht="38.25">
      <c r="A57" s="674"/>
      <c r="B57" s="757"/>
      <c r="C57" s="517" t="s">
        <v>672</v>
      </c>
      <c r="D57" s="200">
        <v>8</v>
      </c>
      <c r="E57" s="94">
        <v>80</v>
      </c>
      <c r="F57" s="199">
        <f t="shared" si="2"/>
        <v>640</v>
      </c>
      <c r="G57" s="611">
        <v>244</v>
      </c>
    </row>
    <row r="58" spans="1:7" ht="25.5">
      <c r="A58" s="674"/>
      <c r="B58" s="757"/>
      <c r="C58" s="517" t="s">
        <v>673</v>
      </c>
      <c r="D58" s="200">
        <v>15</v>
      </c>
      <c r="E58" s="94">
        <v>150</v>
      </c>
      <c r="F58" s="199">
        <f t="shared" si="2"/>
        <v>2250</v>
      </c>
      <c r="G58" s="611">
        <v>244</v>
      </c>
    </row>
    <row r="59" spans="1:7" ht="25.5">
      <c r="A59" s="674"/>
      <c r="B59" s="757"/>
      <c r="C59" s="517" t="s">
        <v>674</v>
      </c>
      <c r="D59" s="200">
        <v>16</v>
      </c>
      <c r="E59" s="94">
        <v>150</v>
      </c>
      <c r="F59" s="199">
        <f t="shared" si="2"/>
        <v>2400</v>
      </c>
      <c r="G59" s="611">
        <v>244</v>
      </c>
    </row>
    <row r="60" spans="1:7" ht="38.25">
      <c r="A60" s="674"/>
      <c r="B60" s="757"/>
      <c r="C60" s="517" t="s">
        <v>675</v>
      </c>
      <c r="D60" s="200">
        <v>9</v>
      </c>
      <c r="E60" s="94">
        <v>40</v>
      </c>
      <c r="F60" s="199">
        <f t="shared" si="2"/>
        <v>360</v>
      </c>
      <c r="G60" s="611">
        <v>244</v>
      </c>
    </row>
    <row r="61" spans="1:7" ht="25.5">
      <c r="A61" s="674"/>
      <c r="B61" s="757"/>
      <c r="C61" s="517" t="s">
        <v>676</v>
      </c>
      <c r="D61" s="200">
        <v>500</v>
      </c>
      <c r="E61" s="94">
        <v>10</v>
      </c>
      <c r="F61" s="199">
        <f t="shared" si="2"/>
        <v>5000</v>
      </c>
      <c r="G61" s="611">
        <v>245</v>
      </c>
    </row>
    <row r="62" spans="1:7" ht="25.5">
      <c r="A62" s="674"/>
      <c r="B62" s="757"/>
      <c r="C62" s="517" t="s">
        <v>677</v>
      </c>
      <c r="D62" s="200">
        <v>10</v>
      </c>
      <c r="E62" s="94">
        <v>500</v>
      </c>
      <c r="F62" s="199">
        <f t="shared" si="2"/>
        <v>5000</v>
      </c>
      <c r="G62" s="611">
        <v>247</v>
      </c>
    </row>
    <row r="63" spans="1:7" ht="25.5">
      <c r="A63" s="674"/>
      <c r="B63" s="757"/>
      <c r="C63" s="517" t="s">
        <v>2763</v>
      </c>
      <c r="D63" s="200">
        <v>100</v>
      </c>
      <c r="E63" s="94">
        <v>20</v>
      </c>
      <c r="F63" s="199">
        <f t="shared" si="2"/>
        <v>2000</v>
      </c>
      <c r="G63" s="611">
        <v>254</v>
      </c>
    </row>
    <row r="64" spans="1:7">
      <c r="A64" s="674"/>
      <c r="B64" s="757"/>
      <c r="C64" s="517" t="s">
        <v>678</v>
      </c>
      <c r="D64" s="200">
        <v>9</v>
      </c>
      <c r="E64" s="94">
        <v>100</v>
      </c>
      <c r="F64" s="199">
        <f t="shared" si="2"/>
        <v>900</v>
      </c>
      <c r="G64" s="611">
        <v>261</v>
      </c>
    </row>
    <row r="65" spans="1:7">
      <c r="A65" s="674"/>
      <c r="B65" s="757"/>
      <c r="C65" s="517" t="s">
        <v>569</v>
      </c>
      <c r="D65" s="200">
        <v>12</v>
      </c>
      <c r="E65" s="94">
        <v>50</v>
      </c>
      <c r="F65" s="199">
        <f t="shared" si="2"/>
        <v>600</v>
      </c>
      <c r="G65" s="611">
        <v>261</v>
      </c>
    </row>
    <row r="66" spans="1:7" ht="25.5">
      <c r="A66" s="674"/>
      <c r="B66" s="757"/>
      <c r="C66" s="517" t="s">
        <v>679</v>
      </c>
      <c r="D66" s="200">
        <v>10</v>
      </c>
      <c r="E66" s="94">
        <v>50</v>
      </c>
      <c r="F66" s="199">
        <f t="shared" si="2"/>
        <v>500</v>
      </c>
      <c r="G66" s="610">
        <v>261</v>
      </c>
    </row>
    <row r="67" spans="1:7">
      <c r="A67" s="674"/>
      <c r="B67" s="757"/>
      <c r="C67" s="517" t="s">
        <v>680</v>
      </c>
      <c r="D67" s="200">
        <v>15</v>
      </c>
      <c r="E67" s="94">
        <v>20</v>
      </c>
      <c r="F67" s="199">
        <f t="shared" si="2"/>
        <v>300</v>
      </c>
      <c r="G67" s="610">
        <v>261</v>
      </c>
    </row>
    <row r="68" spans="1:7" ht="25.5">
      <c r="A68" s="674"/>
      <c r="B68" s="757"/>
      <c r="C68" s="517" t="s">
        <v>681</v>
      </c>
      <c r="D68" s="199">
        <v>100</v>
      </c>
      <c r="E68" s="516">
        <v>578</v>
      </c>
      <c r="F68" s="199">
        <f t="shared" si="2"/>
        <v>57800</v>
      </c>
      <c r="G68" s="611">
        <v>262</v>
      </c>
    </row>
    <row r="69" spans="1:7" ht="25.5">
      <c r="A69" s="674"/>
      <c r="B69" s="757"/>
      <c r="C69" s="517" t="s">
        <v>682</v>
      </c>
      <c r="D69" s="199">
        <v>50</v>
      </c>
      <c r="E69" s="516">
        <v>1100</v>
      </c>
      <c r="F69" s="199">
        <f t="shared" si="2"/>
        <v>55000</v>
      </c>
      <c r="G69" s="611">
        <v>262</v>
      </c>
    </row>
    <row r="70" spans="1:7" ht="25.5">
      <c r="A70" s="674"/>
      <c r="B70" s="757"/>
      <c r="C70" s="517" t="s">
        <v>683</v>
      </c>
      <c r="D70" s="200">
        <v>120</v>
      </c>
      <c r="E70" s="94">
        <v>7</v>
      </c>
      <c r="F70" s="199">
        <f t="shared" si="2"/>
        <v>840</v>
      </c>
      <c r="G70" s="611">
        <v>267</v>
      </c>
    </row>
    <row r="71" spans="1:7" ht="25.5">
      <c r="A71" s="674"/>
      <c r="B71" s="757"/>
      <c r="C71" s="517" t="s">
        <v>684</v>
      </c>
      <c r="D71" s="200">
        <v>110</v>
      </c>
      <c r="E71" s="94">
        <v>7</v>
      </c>
      <c r="F71" s="199">
        <f t="shared" si="2"/>
        <v>770</v>
      </c>
      <c r="G71" s="611">
        <v>267</v>
      </c>
    </row>
    <row r="72" spans="1:7" ht="25.5">
      <c r="A72" s="674"/>
      <c r="B72" s="757"/>
      <c r="C72" s="517" t="s">
        <v>685</v>
      </c>
      <c r="D72" s="200">
        <v>195</v>
      </c>
      <c r="E72" s="94">
        <v>5</v>
      </c>
      <c r="F72" s="199">
        <f t="shared" si="2"/>
        <v>975</v>
      </c>
      <c r="G72" s="611">
        <v>267</v>
      </c>
    </row>
    <row r="73" spans="1:7" ht="25.5">
      <c r="A73" s="674"/>
      <c r="B73" s="757"/>
      <c r="C73" s="517" t="s">
        <v>686</v>
      </c>
      <c r="D73" s="200">
        <v>240</v>
      </c>
      <c r="E73" s="94">
        <v>9</v>
      </c>
      <c r="F73" s="199">
        <f t="shared" si="2"/>
        <v>2160</v>
      </c>
      <c r="G73" s="611">
        <v>267</v>
      </c>
    </row>
    <row r="74" spans="1:7" ht="25.5">
      <c r="A74" s="674"/>
      <c r="B74" s="757"/>
      <c r="C74" s="517" t="s">
        <v>687</v>
      </c>
      <c r="D74" s="200">
        <v>150</v>
      </c>
      <c r="E74" s="94">
        <v>5</v>
      </c>
      <c r="F74" s="199">
        <f t="shared" si="2"/>
        <v>750</v>
      </c>
      <c r="G74" s="611">
        <v>267</v>
      </c>
    </row>
    <row r="75" spans="1:7" ht="25.5">
      <c r="A75" s="674"/>
      <c r="B75" s="757"/>
      <c r="C75" s="517" t="s">
        <v>2764</v>
      </c>
      <c r="D75" s="200">
        <v>250</v>
      </c>
      <c r="E75" s="94">
        <v>15</v>
      </c>
      <c r="F75" s="199">
        <f t="shared" si="2"/>
        <v>3750</v>
      </c>
      <c r="G75" s="611">
        <v>267</v>
      </c>
    </row>
    <row r="76" spans="1:7" ht="25.5">
      <c r="A76" s="674"/>
      <c r="B76" s="757"/>
      <c r="C76" s="517" t="s">
        <v>688</v>
      </c>
      <c r="D76" s="200">
        <v>860</v>
      </c>
      <c r="E76" s="94">
        <v>8</v>
      </c>
      <c r="F76" s="199">
        <f t="shared" si="2"/>
        <v>6880</v>
      </c>
      <c r="G76" s="611">
        <v>267</v>
      </c>
    </row>
    <row r="77" spans="1:7" ht="38.25">
      <c r="A77" s="674"/>
      <c r="B77" s="757"/>
      <c r="C77" s="517" t="s">
        <v>689</v>
      </c>
      <c r="D77" s="200">
        <v>860</v>
      </c>
      <c r="E77" s="94">
        <v>8</v>
      </c>
      <c r="F77" s="199">
        <f t="shared" si="2"/>
        <v>6880</v>
      </c>
      <c r="G77" s="611">
        <v>267</v>
      </c>
    </row>
    <row r="78" spans="1:7" ht="25.5">
      <c r="A78" s="674"/>
      <c r="B78" s="757"/>
      <c r="C78" s="517" t="s">
        <v>690</v>
      </c>
      <c r="D78" s="200">
        <v>865</v>
      </c>
      <c r="E78" s="94">
        <v>8</v>
      </c>
      <c r="F78" s="199">
        <f t="shared" si="2"/>
        <v>6920</v>
      </c>
      <c r="G78" s="611">
        <v>267</v>
      </c>
    </row>
    <row r="79" spans="1:7" ht="68.25" customHeight="1">
      <c r="A79" s="674"/>
      <c r="B79" s="757"/>
      <c r="C79" s="517" t="s">
        <v>691</v>
      </c>
      <c r="D79" s="200">
        <v>250</v>
      </c>
      <c r="E79" s="94">
        <v>7</v>
      </c>
      <c r="F79" s="199">
        <f t="shared" si="2"/>
        <v>1750</v>
      </c>
      <c r="G79" s="611">
        <v>267</v>
      </c>
    </row>
    <row r="80" spans="1:7" ht="38.25">
      <c r="A80" s="674"/>
      <c r="B80" s="757"/>
      <c r="C80" s="517" t="s">
        <v>692</v>
      </c>
      <c r="D80" s="200">
        <v>650</v>
      </c>
      <c r="E80" s="94">
        <v>7</v>
      </c>
      <c r="F80" s="199">
        <f t="shared" si="2"/>
        <v>4550</v>
      </c>
      <c r="G80" s="611">
        <v>267</v>
      </c>
    </row>
    <row r="81" spans="1:7" ht="25.5">
      <c r="A81" s="674"/>
      <c r="B81" s="757"/>
      <c r="C81" s="517" t="s">
        <v>2765</v>
      </c>
      <c r="D81" s="200">
        <v>250</v>
      </c>
      <c r="E81" s="94">
        <v>4</v>
      </c>
      <c r="F81" s="199">
        <f t="shared" si="2"/>
        <v>1000</v>
      </c>
      <c r="G81" s="611">
        <v>267</v>
      </c>
    </row>
    <row r="82" spans="1:7" ht="25.5">
      <c r="A82" s="674"/>
      <c r="B82" s="757"/>
      <c r="C82" s="517" t="s">
        <v>693</v>
      </c>
      <c r="D82" s="200">
        <v>800</v>
      </c>
      <c r="E82" s="94">
        <v>8</v>
      </c>
      <c r="F82" s="199">
        <f t="shared" si="2"/>
        <v>6400</v>
      </c>
      <c r="G82" s="611">
        <v>267</v>
      </c>
    </row>
    <row r="83" spans="1:7" ht="25.5">
      <c r="A83" s="674"/>
      <c r="B83" s="757"/>
      <c r="C83" s="517" t="s">
        <v>694</v>
      </c>
      <c r="D83" s="200">
        <v>350</v>
      </c>
      <c r="E83" s="94">
        <v>8</v>
      </c>
      <c r="F83" s="199">
        <f t="shared" si="2"/>
        <v>2800</v>
      </c>
      <c r="G83" s="611">
        <v>267</v>
      </c>
    </row>
    <row r="84" spans="1:7" ht="25.5">
      <c r="A84" s="674"/>
      <c r="B84" s="757"/>
      <c r="C84" s="517" t="s">
        <v>695</v>
      </c>
      <c r="D84" s="200">
        <v>640</v>
      </c>
      <c r="E84" s="94">
        <v>5</v>
      </c>
      <c r="F84" s="199">
        <f t="shared" ref="F84:F115" si="3">D84*E84</f>
        <v>3200</v>
      </c>
      <c r="G84" s="611">
        <v>267</v>
      </c>
    </row>
    <row r="85" spans="1:7" ht="38.25">
      <c r="A85" s="674"/>
      <c r="B85" s="757"/>
      <c r="C85" s="517" t="s">
        <v>696</v>
      </c>
      <c r="D85" s="200">
        <v>750</v>
      </c>
      <c r="E85" s="94">
        <v>4</v>
      </c>
      <c r="F85" s="199">
        <f t="shared" si="3"/>
        <v>3000</v>
      </c>
      <c r="G85" s="611">
        <v>267</v>
      </c>
    </row>
    <row r="86" spans="1:7" ht="25.5">
      <c r="A86" s="674"/>
      <c r="B86" s="757"/>
      <c r="C86" s="517" t="s">
        <v>697</v>
      </c>
      <c r="D86" s="200">
        <v>950</v>
      </c>
      <c r="E86" s="94">
        <v>7</v>
      </c>
      <c r="F86" s="199">
        <f t="shared" si="3"/>
        <v>6650</v>
      </c>
      <c r="G86" s="611">
        <v>267</v>
      </c>
    </row>
    <row r="87" spans="1:7">
      <c r="A87" s="674"/>
      <c r="B87" s="757"/>
      <c r="C87" s="517" t="s">
        <v>698</v>
      </c>
      <c r="D87" s="200">
        <v>1000</v>
      </c>
      <c r="E87" s="94">
        <v>6</v>
      </c>
      <c r="F87" s="199">
        <f t="shared" si="3"/>
        <v>6000</v>
      </c>
      <c r="G87" s="611">
        <v>267</v>
      </c>
    </row>
    <row r="88" spans="1:7" ht="38.25">
      <c r="A88" s="674"/>
      <c r="B88" s="757"/>
      <c r="C88" s="517" t="s">
        <v>699</v>
      </c>
      <c r="D88" s="200">
        <v>5</v>
      </c>
      <c r="E88" s="94">
        <v>100</v>
      </c>
      <c r="F88" s="199">
        <f t="shared" si="3"/>
        <v>500</v>
      </c>
      <c r="G88" s="611">
        <v>268</v>
      </c>
    </row>
    <row r="89" spans="1:7" ht="38.25">
      <c r="A89" s="674"/>
      <c r="B89" s="757"/>
      <c r="C89" s="517" t="s">
        <v>700</v>
      </c>
      <c r="D89" s="200">
        <v>20</v>
      </c>
      <c r="E89" s="94">
        <v>100</v>
      </c>
      <c r="F89" s="199">
        <f t="shared" si="3"/>
        <v>2000</v>
      </c>
      <c r="G89" s="611">
        <v>268</v>
      </c>
    </row>
    <row r="90" spans="1:7" ht="51">
      <c r="A90" s="674"/>
      <c r="B90" s="757"/>
      <c r="C90" s="517" t="s">
        <v>701</v>
      </c>
      <c r="D90" s="200">
        <v>9</v>
      </c>
      <c r="E90" s="94">
        <v>75</v>
      </c>
      <c r="F90" s="199">
        <f t="shared" si="3"/>
        <v>675</v>
      </c>
      <c r="G90" s="611">
        <v>268</v>
      </c>
    </row>
    <row r="91" spans="1:7" ht="51">
      <c r="A91" s="674"/>
      <c r="B91" s="757"/>
      <c r="C91" s="517" t="s">
        <v>702</v>
      </c>
      <c r="D91" s="200">
        <v>12</v>
      </c>
      <c r="E91" s="94">
        <v>75</v>
      </c>
      <c r="F91" s="199">
        <f t="shared" si="3"/>
        <v>900</v>
      </c>
      <c r="G91" s="611">
        <v>268</v>
      </c>
    </row>
    <row r="92" spans="1:7" ht="51">
      <c r="A92" s="674"/>
      <c r="B92" s="757"/>
      <c r="C92" s="517" t="s">
        <v>703</v>
      </c>
      <c r="D92" s="200">
        <v>15</v>
      </c>
      <c r="E92" s="94">
        <v>75</v>
      </c>
      <c r="F92" s="199">
        <f t="shared" si="3"/>
        <v>1125</v>
      </c>
      <c r="G92" s="611">
        <v>268</v>
      </c>
    </row>
    <row r="93" spans="1:7" ht="51">
      <c r="A93" s="674"/>
      <c r="B93" s="757"/>
      <c r="C93" s="517" t="s">
        <v>704</v>
      </c>
      <c r="D93" s="200">
        <v>12</v>
      </c>
      <c r="E93" s="94">
        <v>75</v>
      </c>
      <c r="F93" s="199">
        <f t="shared" si="3"/>
        <v>900</v>
      </c>
      <c r="G93" s="611">
        <v>268</v>
      </c>
    </row>
    <row r="94" spans="1:7" ht="51">
      <c r="A94" s="674"/>
      <c r="B94" s="757"/>
      <c r="C94" s="517" t="s">
        <v>705</v>
      </c>
      <c r="D94" s="200">
        <v>15</v>
      </c>
      <c r="E94" s="94">
        <v>75</v>
      </c>
      <c r="F94" s="199">
        <f t="shared" si="3"/>
        <v>1125</v>
      </c>
      <c r="G94" s="611">
        <v>268</v>
      </c>
    </row>
    <row r="95" spans="1:7" ht="51">
      <c r="A95" s="674"/>
      <c r="B95" s="757"/>
      <c r="C95" s="517" t="s">
        <v>706</v>
      </c>
      <c r="D95" s="200">
        <v>8</v>
      </c>
      <c r="E95" s="94">
        <v>75</v>
      </c>
      <c r="F95" s="199">
        <f t="shared" si="3"/>
        <v>600</v>
      </c>
      <c r="G95" s="611">
        <v>268</v>
      </c>
    </row>
    <row r="96" spans="1:7" ht="51">
      <c r="A96" s="674"/>
      <c r="B96" s="757"/>
      <c r="C96" s="517" t="s">
        <v>707</v>
      </c>
      <c r="D96" s="200">
        <v>4</v>
      </c>
      <c r="E96" s="94">
        <v>75</v>
      </c>
      <c r="F96" s="199">
        <f t="shared" si="3"/>
        <v>300</v>
      </c>
      <c r="G96" s="611">
        <v>268</v>
      </c>
    </row>
    <row r="97" spans="1:7" ht="25.5">
      <c r="A97" s="674"/>
      <c r="B97" s="757"/>
      <c r="C97" s="517" t="s">
        <v>708</v>
      </c>
      <c r="D97" s="200">
        <v>5</v>
      </c>
      <c r="E97" s="94">
        <v>100</v>
      </c>
      <c r="F97" s="199">
        <f t="shared" si="3"/>
        <v>500</v>
      </c>
      <c r="G97" s="611">
        <v>268</v>
      </c>
    </row>
    <row r="98" spans="1:7" ht="38.25">
      <c r="A98" s="674"/>
      <c r="B98" s="757"/>
      <c r="C98" s="517" t="s">
        <v>709</v>
      </c>
      <c r="D98" s="200">
        <v>60</v>
      </c>
      <c r="E98" s="94">
        <v>10</v>
      </c>
      <c r="F98" s="199">
        <f t="shared" si="3"/>
        <v>600</v>
      </c>
      <c r="G98" s="610">
        <v>268</v>
      </c>
    </row>
    <row r="99" spans="1:7" ht="38.25">
      <c r="A99" s="674"/>
      <c r="B99" s="757"/>
      <c r="C99" s="517" t="s">
        <v>710</v>
      </c>
      <c r="D99" s="200">
        <v>50</v>
      </c>
      <c r="E99" s="94">
        <v>10</v>
      </c>
      <c r="F99" s="199">
        <f t="shared" si="3"/>
        <v>500</v>
      </c>
      <c r="G99" s="610">
        <v>268</v>
      </c>
    </row>
    <row r="100" spans="1:7" ht="38.25">
      <c r="A100" s="674"/>
      <c r="B100" s="757"/>
      <c r="C100" s="517" t="s">
        <v>711</v>
      </c>
      <c r="D100" s="201">
        <v>20</v>
      </c>
      <c r="E100" s="516">
        <v>25</v>
      </c>
      <c r="F100" s="199">
        <f t="shared" si="3"/>
        <v>500</v>
      </c>
      <c r="G100" s="610">
        <v>282</v>
      </c>
    </row>
    <row r="101" spans="1:7" ht="89.25">
      <c r="A101" s="674"/>
      <c r="B101" s="757"/>
      <c r="C101" s="517" t="s">
        <v>712</v>
      </c>
      <c r="D101" s="201">
        <v>38</v>
      </c>
      <c r="E101" s="516">
        <v>4</v>
      </c>
      <c r="F101" s="199">
        <f t="shared" si="3"/>
        <v>152</v>
      </c>
      <c r="G101" s="610">
        <v>283</v>
      </c>
    </row>
    <row r="102" spans="1:7" ht="25.5">
      <c r="A102" s="674"/>
      <c r="B102" s="757"/>
      <c r="C102" s="517" t="s">
        <v>713</v>
      </c>
      <c r="D102" s="201">
        <v>75</v>
      </c>
      <c r="E102" s="516">
        <v>5</v>
      </c>
      <c r="F102" s="199">
        <f t="shared" si="3"/>
        <v>375</v>
      </c>
      <c r="G102" s="610">
        <v>283</v>
      </c>
    </row>
    <row r="103" spans="1:7" ht="38.25">
      <c r="A103" s="674"/>
      <c r="B103" s="757"/>
      <c r="C103" s="517" t="s">
        <v>714</v>
      </c>
      <c r="D103" s="201">
        <v>2</v>
      </c>
      <c r="E103" s="94">
        <v>204</v>
      </c>
      <c r="F103" s="199">
        <f t="shared" si="3"/>
        <v>408</v>
      </c>
      <c r="G103" s="610">
        <v>283</v>
      </c>
    </row>
    <row r="104" spans="1:7" ht="38.25">
      <c r="A104" s="674"/>
      <c r="B104" s="757"/>
      <c r="C104" s="517" t="s">
        <v>715</v>
      </c>
      <c r="D104" s="201">
        <v>1</v>
      </c>
      <c r="E104" s="94">
        <v>216</v>
      </c>
      <c r="F104" s="199">
        <f t="shared" si="3"/>
        <v>216</v>
      </c>
      <c r="G104" s="610">
        <v>283</v>
      </c>
    </row>
    <row r="105" spans="1:7" ht="25.5">
      <c r="A105" s="674"/>
      <c r="B105" s="757"/>
      <c r="C105" s="517" t="s">
        <v>716</v>
      </c>
      <c r="D105" s="201">
        <v>1</v>
      </c>
      <c r="E105" s="94">
        <v>200</v>
      </c>
      <c r="F105" s="199">
        <f t="shared" si="3"/>
        <v>200</v>
      </c>
      <c r="G105" s="610">
        <v>283</v>
      </c>
    </row>
    <row r="106" spans="1:7" ht="51">
      <c r="A106" s="674"/>
      <c r="B106" s="757"/>
      <c r="C106" s="517" t="s">
        <v>717</v>
      </c>
      <c r="D106" s="200">
        <v>500</v>
      </c>
      <c r="E106" s="94">
        <v>2</v>
      </c>
      <c r="F106" s="199">
        <f t="shared" si="3"/>
        <v>1000</v>
      </c>
      <c r="G106" s="610">
        <v>284</v>
      </c>
    </row>
    <row r="107" spans="1:7" ht="51">
      <c r="A107" s="674"/>
      <c r="B107" s="757"/>
      <c r="C107" s="517" t="s">
        <v>718</v>
      </c>
      <c r="D107" s="200">
        <v>500</v>
      </c>
      <c r="E107" s="94">
        <v>2</v>
      </c>
      <c r="F107" s="199">
        <f t="shared" si="3"/>
        <v>1000</v>
      </c>
      <c r="G107" s="612">
        <v>284</v>
      </c>
    </row>
    <row r="108" spans="1:7" ht="38.25">
      <c r="A108" s="674"/>
      <c r="B108" s="757"/>
      <c r="C108" s="517" t="s">
        <v>719</v>
      </c>
      <c r="D108" s="201">
        <v>200</v>
      </c>
      <c r="E108" s="202">
        <v>5</v>
      </c>
      <c r="F108" s="199">
        <f t="shared" si="3"/>
        <v>1000</v>
      </c>
      <c r="G108" s="610">
        <v>286</v>
      </c>
    </row>
    <row r="109" spans="1:7" ht="48.75" customHeight="1">
      <c r="A109" s="674"/>
      <c r="B109" s="757"/>
      <c r="C109" s="187" t="s">
        <v>720</v>
      </c>
      <c r="D109" s="203">
        <v>14</v>
      </c>
      <c r="E109" s="204">
        <v>20</v>
      </c>
      <c r="F109" s="199">
        <f t="shared" si="3"/>
        <v>280</v>
      </c>
      <c r="G109" s="613">
        <v>291</v>
      </c>
    </row>
    <row r="110" spans="1:7" ht="48.75" customHeight="1">
      <c r="A110" s="674"/>
      <c r="B110" s="757"/>
      <c r="C110" s="187" t="s">
        <v>721</v>
      </c>
      <c r="D110" s="203">
        <v>14</v>
      </c>
      <c r="E110" s="204">
        <v>30</v>
      </c>
      <c r="F110" s="199">
        <f t="shared" si="3"/>
        <v>420</v>
      </c>
      <c r="G110" s="613">
        <v>291</v>
      </c>
    </row>
    <row r="111" spans="1:7" ht="48.75" customHeight="1">
      <c r="A111" s="674"/>
      <c r="B111" s="757"/>
      <c r="C111" s="187" t="s">
        <v>722</v>
      </c>
      <c r="D111" s="203">
        <v>5</v>
      </c>
      <c r="E111" s="204">
        <v>150</v>
      </c>
      <c r="F111" s="199">
        <f t="shared" si="3"/>
        <v>750</v>
      </c>
      <c r="G111" s="613">
        <v>291</v>
      </c>
    </row>
    <row r="112" spans="1:7" ht="48.75" customHeight="1">
      <c r="A112" s="674"/>
      <c r="B112" s="757"/>
      <c r="C112" s="187" t="s">
        <v>723</v>
      </c>
      <c r="D112" s="203">
        <v>5</v>
      </c>
      <c r="E112" s="204">
        <v>200</v>
      </c>
      <c r="F112" s="199">
        <f t="shared" si="3"/>
        <v>1000</v>
      </c>
      <c r="G112" s="613">
        <v>291</v>
      </c>
    </row>
    <row r="113" spans="1:7" ht="48.75" customHeight="1">
      <c r="A113" s="674"/>
      <c r="B113" s="757"/>
      <c r="C113" s="187" t="s">
        <v>724</v>
      </c>
      <c r="D113" s="203">
        <v>5</v>
      </c>
      <c r="E113" s="204">
        <v>200</v>
      </c>
      <c r="F113" s="199">
        <f t="shared" si="3"/>
        <v>1000</v>
      </c>
      <c r="G113" s="613">
        <v>291</v>
      </c>
    </row>
    <row r="114" spans="1:7" ht="48.75" customHeight="1">
      <c r="A114" s="674"/>
      <c r="B114" s="757"/>
      <c r="C114" s="187" t="s">
        <v>725</v>
      </c>
      <c r="D114" s="203">
        <v>3</v>
      </c>
      <c r="E114" s="204">
        <v>150</v>
      </c>
      <c r="F114" s="199">
        <f t="shared" si="3"/>
        <v>450</v>
      </c>
      <c r="G114" s="613">
        <v>291</v>
      </c>
    </row>
    <row r="115" spans="1:7" ht="48.75" customHeight="1">
      <c r="A115" s="674"/>
      <c r="B115" s="757"/>
      <c r="C115" s="187" t="s">
        <v>726</v>
      </c>
      <c r="D115" s="203">
        <v>4</v>
      </c>
      <c r="E115" s="204">
        <v>100</v>
      </c>
      <c r="F115" s="199">
        <f t="shared" si="3"/>
        <v>400</v>
      </c>
      <c r="G115" s="613">
        <v>291</v>
      </c>
    </row>
    <row r="116" spans="1:7" ht="48.75" customHeight="1">
      <c r="A116" s="674"/>
      <c r="B116" s="757"/>
      <c r="C116" s="187" t="s">
        <v>727</v>
      </c>
      <c r="D116" s="203">
        <v>20</v>
      </c>
      <c r="E116" s="204">
        <v>50</v>
      </c>
      <c r="F116" s="199">
        <f t="shared" ref="F116:F147" si="4">D116*E116</f>
        <v>1000</v>
      </c>
      <c r="G116" s="613">
        <v>291</v>
      </c>
    </row>
    <row r="117" spans="1:7" ht="48.75" customHeight="1">
      <c r="A117" s="674"/>
      <c r="B117" s="757"/>
      <c r="C117" s="187" t="s">
        <v>728</v>
      </c>
      <c r="D117" s="203">
        <v>8</v>
      </c>
      <c r="E117" s="204">
        <v>75</v>
      </c>
      <c r="F117" s="199">
        <f t="shared" si="4"/>
        <v>600</v>
      </c>
      <c r="G117" s="613">
        <v>291</v>
      </c>
    </row>
    <row r="118" spans="1:7" ht="48.75" customHeight="1">
      <c r="A118" s="674"/>
      <c r="B118" s="757"/>
      <c r="C118" s="187" t="s">
        <v>2766</v>
      </c>
      <c r="D118" s="203">
        <v>20</v>
      </c>
      <c r="E118" s="204">
        <v>40</v>
      </c>
      <c r="F118" s="199">
        <f t="shared" si="4"/>
        <v>800</v>
      </c>
      <c r="G118" s="613">
        <v>291</v>
      </c>
    </row>
    <row r="119" spans="1:7" ht="48.75" customHeight="1">
      <c r="A119" s="674"/>
      <c r="B119" s="757"/>
      <c r="C119" s="187" t="s">
        <v>729</v>
      </c>
      <c r="D119" s="203">
        <v>20</v>
      </c>
      <c r="E119" s="204">
        <v>20</v>
      </c>
      <c r="F119" s="199">
        <f t="shared" si="4"/>
        <v>400</v>
      </c>
      <c r="G119" s="613">
        <v>291</v>
      </c>
    </row>
    <row r="120" spans="1:7" ht="48.75" customHeight="1">
      <c r="A120" s="674"/>
      <c r="B120" s="757"/>
      <c r="C120" s="187" t="s">
        <v>730</v>
      </c>
      <c r="D120" s="203">
        <v>7</v>
      </c>
      <c r="E120" s="204">
        <v>50</v>
      </c>
      <c r="F120" s="199">
        <f t="shared" si="4"/>
        <v>350</v>
      </c>
      <c r="G120" s="613">
        <v>291</v>
      </c>
    </row>
    <row r="121" spans="1:7" ht="48.75" customHeight="1">
      <c r="A121" s="674"/>
      <c r="B121" s="757"/>
      <c r="C121" s="187" t="s">
        <v>731</v>
      </c>
      <c r="D121" s="203">
        <v>16</v>
      </c>
      <c r="E121" s="204">
        <v>50</v>
      </c>
      <c r="F121" s="199">
        <f t="shared" si="4"/>
        <v>800</v>
      </c>
      <c r="G121" s="613">
        <v>291</v>
      </c>
    </row>
    <row r="122" spans="1:7" ht="48.75" customHeight="1">
      <c r="A122" s="674"/>
      <c r="B122" s="757"/>
      <c r="C122" s="187" t="s">
        <v>732</v>
      </c>
      <c r="D122" s="203">
        <v>30</v>
      </c>
      <c r="E122" s="204">
        <v>60</v>
      </c>
      <c r="F122" s="199">
        <f t="shared" si="4"/>
        <v>1800</v>
      </c>
      <c r="G122" s="613">
        <v>291</v>
      </c>
    </row>
    <row r="123" spans="1:7" ht="48.75" customHeight="1">
      <c r="A123" s="674"/>
      <c r="B123" s="757"/>
      <c r="C123" s="187" t="s">
        <v>733</v>
      </c>
      <c r="D123" s="203">
        <v>35</v>
      </c>
      <c r="E123" s="204">
        <v>25</v>
      </c>
      <c r="F123" s="199">
        <f t="shared" si="4"/>
        <v>875</v>
      </c>
      <c r="G123" s="613">
        <v>291</v>
      </c>
    </row>
    <row r="124" spans="1:7" ht="48.75" customHeight="1">
      <c r="A124" s="674"/>
      <c r="B124" s="757"/>
      <c r="C124" s="187" t="s">
        <v>2767</v>
      </c>
      <c r="D124" s="203">
        <v>50</v>
      </c>
      <c r="E124" s="204">
        <v>5</v>
      </c>
      <c r="F124" s="199">
        <f t="shared" si="4"/>
        <v>250</v>
      </c>
      <c r="G124" s="613">
        <v>291</v>
      </c>
    </row>
    <row r="125" spans="1:7" ht="48.75" customHeight="1">
      <c r="A125" s="674"/>
      <c r="B125" s="757"/>
      <c r="C125" s="187" t="s">
        <v>734</v>
      </c>
      <c r="D125" s="203">
        <v>10</v>
      </c>
      <c r="E125" s="204">
        <v>50</v>
      </c>
      <c r="F125" s="199">
        <f t="shared" si="4"/>
        <v>500</v>
      </c>
      <c r="G125" s="613">
        <v>291</v>
      </c>
    </row>
    <row r="126" spans="1:7" ht="24">
      <c r="A126" s="674"/>
      <c r="B126" s="757"/>
      <c r="C126" s="187" t="s">
        <v>735</v>
      </c>
      <c r="D126" s="203">
        <v>16</v>
      </c>
      <c r="E126" s="204">
        <v>50</v>
      </c>
      <c r="F126" s="199">
        <f t="shared" si="4"/>
        <v>800</v>
      </c>
      <c r="G126" s="613">
        <v>291</v>
      </c>
    </row>
    <row r="127" spans="1:7" ht="36">
      <c r="A127" s="674"/>
      <c r="B127" s="757"/>
      <c r="C127" s="187" t="s">
        <v>736</v>
      </c>
      <c r="D127" s="203">
        <v>10</v>
      </c>
      <c r="E127" s="204">
        <v>100</v>
      </c>
      <c r="F127" s="199">
        <f t="shared" si="4"/>
        <v>1000</v>
      </c>
      <c r="G127" s="613">
        <v>291</v>
      </c>
    </row>
    <row r="128" spans="1:7">
      <c r="A128" s="674"/>
      <c r="B128" s="757"/>
      <c r="C128" s="187" t="s">
        <v>737</v>
      </c>
      <c r="D128" s="203">
        <v>4</v>
      </c>
      <c r="E128" s="204">
        <v>150</v>
      </c>
      <c r="F128" s="199">
        <f t="shared" si="4"/>
        <v>600</v>
      </c>
      <c r="G128" s="613">
        <v>291</v>
      </c>
    </row>
    <row r="129" spans="1:7" ht="33.75" customHeight="1">
      <c r="A129" s="674"/>
      <c r="B129" s="757"/>
      <c r="C129" s="187" t="s">
        <v>738</v>
      </c>
      <c r="D129" s="203">
        <v>10</v>
      </c>
      <c r="E129" s="204">
        <v>59</v>
      </c>
      <c r="F129" s="199">
        <f t="shared" si="4"/>
        <v>590</v>
      </c>
      <c r="G129" s="613">
        <v>291</v>
      </c>
    </row>
    <row r="130" spans="1:7" ht="33.75" customHeight="1">
      <c r="A130" s="674"/>
      <c r="B130" s="757"/>
      <c r="C130" s="187" t="s">
        <v>739</v>
      </c>
      <c r="D130" s="203">
        <v>10</v>
      </c>
      <c r="E130" s="204">
        <v>60</v>
      </c>
      <c r="F130" s="199">
        <f t="shared" si="4"/>
        <v>600</v>
      </c>
      <c r="G130" s="613">
        <v>291</v>
      </c>
    </row>
    <row r="131" spans="1:7" ht="33.75" customHeight="1">
      <c r="A131" s="674"/>
      <c r="B131" s="757"/>
      <c r="C131" s="187" t="s">
        <v>740</v>
      </c>
      <c r="D131" s="203">
        <v>8</v>
      </c>
      <c r="E131" s="204">
        <v>150</v>
      </c>
      <c r="F131" s="199">
        <f t="shared" si="4"/>
        <v>1200</v>
      </c>
      <c r="G131" s="613">
        <v>291</v>
      </c>
    </row>
    <row r="132" spans="1:7" ht="33.75" customHeight="1">
      <c r="A132" s="674"/>
      <c r="B132" s="757"/>
      <c r="C132" s="187" t="s">
        <v>741</v>
      </c>
      <c r="D132" s="203">
        <v>5</v>
      </c>
      <c r="E132" s="204">
        <v>150</v>
      </c>
      <c r="F132" s="199">
        <f t="shared" si="4"/>
        <v>750</v>
      </c>
      <c r="G132" s="613">
        <v>291</v>
      </c>
    </row>
    <row r="133" spans="1:7" ht="33.75" customHeight="1">
      <c r="A133" s="674"/>
      <c r="B133" s="757"/>
      <c r="C133" s="187" t="s">
        <v>742</v>
      </c>
      <c r="D133" s="203">
        <v>5</v>
      </c>
      <c r="E133" s="204">
        <v>150</v>
      </c>
      <c r="F133" s="199">
        <f t="shared" si="4"/>
        <v>750</v>
      </c>
      <c r="G133" s="613">
        <v>291</v>
      </c>
    </row>
    <row r="134" spans="1:7" ht="33.75" customHeight="1">
      <c r="A134" s="674"/>
      <c r="B134" s="757"/>
      <c r="C134" s="187" t="s">
        <v>743</v>
      </c>
      <c r="D134" s="203">
        <v>5</v>
      </c>
      <c r="E134" s="204">
        <v>150</v>
      </c>
      <c r="F134" s="199">
        <f t="shared" si="4"/>
        <v>750</v>
      </c>
      <c r="G134" s="613">
        <v>291</v>
      </c>
    </row>
    <row r="135" spans="1:7" ht="33.75" customHeight="1">
      <c r="A135" s="674"/>
      <c r="B135" s="757"/>
      <c r="C135" s="187" t="s">
        <v>744</v>
      </c>
      <c r="D135" s="203">
        <v>50</v>
      </c>
      <c r="E135" s="204">
        <v>60</v>
      </c>
      <c r="F135" s="199">
        <f t="shared" si="4"/>
        <v>3000</v>
      </c>
      <c r="G135" s="613">
        <v>291</v>
      </c>
    </row>
    <row r="136" spans="1:7" ht="33.75" customHeight="1">
      <c r="A136" s="674"/>
      <c r="B136" s="757"/>
      <c r="C136" s="187" t="s">
        <v>745</v>
      </c>
      <c r="D136" s="203">
        <v>8</v>
      </c>
      <c r="E136" s="204">
        <v>50</v>
      </c>
      <c r="F136" s="199">
        <f t="shared" si="4"/>
        <v>400</v>
      </c>
      <c r="G136" s="613">
        <v>291</v>
      </c>
    </row>
    <row r="137" spans="1:7" ht="33.75" customHeight="1">
      <c r="A137" s="674"/>
      <c r="B137" s="757"/>
      <c r="C137" s="187" t="s">
        <v>746</v>
      </c>
      <c r="D137" s="203">
        <v>25</v>
      </c>
      <c r="E137" s="204">
        <v>20</v>
      </c>
      <c r="F137" s="199">
        <f t="shared" si="4"/>
        <v>500</v>
      </c>
      <c r="G137" s="613">
        <v>291</v>
      </c>
    </row>
    <row r="138" spans="1:7" ht="33.75" customHeight="1">
      <c r="A138" s="674"/>
      <c r="B138" s="757"/>
      <c r="C138" s="187" t="s">
        <v>747</v>
      </c>
      <c r="D138" s="203">
        <v>12</v>
      </c>
      <c r="E138" s="204">
        <v>100</v>
      </c>
      <c r="F138" s="199">
        <f t="shared" si="4"/>
        <v>1200</v>
      </c>
      <c r="G138" s="613">
        <v>291</v>
      </c>
    </row>
    <row r="139" spans="1:7" ht="33.75" customHeight="1">
      <c r="A139" s="674"/>
      <c r="B139" s="757"/>
      <c r="C139" s="187" t="s">
        <v>748</v>
      </c>
      <c r="D139" s="203">
        <v>3</v>
      </c>
      <c r="E139" s="204">
        <v>50</v>
      </c>
      <c r="F139" s="199">
        <f t="shared" si="4"/>
        <v>150</v>
      </c>
      <c r="G139" s="613">
        <v>291</v>
      </c>
    </row>
    <row r="140" spans="1:7" ht="33.75" customHeight="1">
      <c r="A140" s="674"/>
      <c r="B140" s="757"/>
      <c r="C140" s="187" t="s">
        <v>749</v>
      </c>
      <c r="D140" s="203">
        <v>100</v>
      </c>
      <c r="E140" s="204">
        <v>11</v>
      </c>
      <c r="F140" s="199">
        <f t="shared" si="4"/>
        <v>1100</v>
      </c>
      <c r="G140" s="613">
        <v>291</v>
      </c>
    </row>
    <row r="141" spans="1:7" ht="33.75" customHeight="1">
      <c r="A141" s="674"/>
      <c r="B141" s="757"/>
      <c r="C141" s="187" t="s">
        <v>750</v>
      </c>
      <c r="D141" s="203">
        <v>20</v>
      </c>
      <c r="E141" s="204">
        <v>22</v>
      </c>
      <c r="F141" s="199">
        <f t="shared" si="4"/>
        <v>440</v>
      </c>
      <c r="G141" s="613">
        <v>291</v>
      </c>
    </row>
    <row r="142" spans="1:7" ht="33.75" customHeight="1">
      <c r="A142" s="674"/>
      <c r="B142" s="757"/>
      <c r="C142" s="187" t="s">
        <v>751</v>
      </c>
      <c r="D142" s="203">
        <v>10</v>
      </c>
      <c r="E142" s="204">
        <v>50</v>
      </c>
      <c r="F142" s="199">
        <f t="shared" si="4"/>
        <v>500</v>
      </c>
      <c r="G142" s="613">
        <v>291</v>
      </c>
    </row>
    <row r="143" spans="1:7" ht="33.75" customHeight="1">
      <c r="A143" s="674"/>
      <c r="B143" s="757"/>
      <c r="C143" s="187" t="s">
        <v>752</v>
      </c>
      <c r="D143" s="203">
        <v>22</v>
      </c>
      <c r="E143" s="204">
        <v>50</v>
      </c>
      <c r="F143" s="199">
        <f t="shared" si="4"/>
        <v>1100</v>
      </c>
      <c r="G143" s="610">
        <v>291</v>
      </c>
    </row>
    <row r="144" spans="1:7" ht="47.25" customHeight="1">
      <c r="A144" s="674"/>
      <c r="B144" s="757"/>
      <c r="C144" s="517" t="s">
        <v>753</v>
      </c>
      <c r="D144" s="199">
        <v>30</v>
      </c>
      <c r="E144" s="516">
        <v>50</v>
      </c>
      <c r="F144" s="199">
        <f t="shared" si="4"/>
        <v>1500</v>
      </c>
      <c r="G144" s="610">
        <v>292</v>
      </c>
    </row>
    <row r="145" spans="1:7" ht="47.25" customHeight="1">
      <c r="A145" s="674"/>
      <c r="B145" s="757"/>
      <c r="C145" s="517" t="s">
        <v>754</v>
      </c>
      <c r="D145" s="199">
        <v>10</v>
      </c>
      <c r="E145" s="516">
        <v>50</v>
      </c>
      <c r="F145" s="199">
        <f t="shared" si="4"/>
        <v>500</v>
      </c>
      <c r="G145" s="610">
        <v>292</v>
      </c>
    </row>
    <row r="146" spans="1:7" ht="33.75" customHeight="1">
      <c r="A146" s="674"/>
      <c r="B146" s="757"/>
      <c r="C146" s="517" t="s">
        <v>755</v>
      </c>
      <c r="D146" s="199">
        <v>20</v>
      </c>
      <c r="E146" s="516">
        <v>150</v>
      </c>
      <c r="F146" s="199">
        <f t="shared" si="4"/>
        <v>3000</v>
      </c>
      <c r="G146" s="610">
        <v>292</v>
      </c>
    </row>
    <row r="147" spans="1:7" ht="33.75" customHeight="1">
      <c r="A147" s="674"/>
      <c r="B147" s="757"/>
      <c r="C147" s="517" t="s">
        <v>756</v>
      </c>
      <c r="D147" s="199">
        <v>30</v>
      </c>
      <c r="E147" s="516">
        <v>50</v>
      </c>
      <c r="F147" s="199">
        <f t="shared" si="4"/>
        <v>1500</v>
      </c>
      <c r="G147" s="610">
        <v>292</v>
      </c>
    </row>
    <row r="148" spans="1:7" ht="33.75" customHeight="1">
      <c r="A148" s="674"/>
      <c r="B148" s="757"/>
      <c r="C148" s="517" t="s">
        <v>757</v>
      </c>
      <c r="D148" s="199">
        <v>100</v>
      </c>
      <c r="E148" s="516">
        <v>80</v>
      </c>
      <c r="F148" s="199">
        <f t="shared" ref="F148:F171" si="5">D148*E148</f>
        <v>8000</v>
      </c>
      <c r="G148" s="610">
        <v>292</v>
      </c>
    </row>
    <row r="149" spans="1:7" ht="33.75" customHeight="1">
      <c r="A149" s="674"/>
      <c r="B149" s="757"/>
      <c r="C149" s="517" t="s">
        <v>758</v>
      </c>
      <c r="D149" s="199">
        <v>20</v>
      </c>
      <c r="E149" s="516">
        <v>20</v>
      </c>
      <c r="F149" s="199">
        <f t="shared" si="5"/>
        <v>400</v>
      </c>
      <c r="G149" s="610">
        <v>292</v>
      </c>
    </row>
    <row r="150" spans="1:7" ht="47.25" customHeight="1">
      <c r="A150" s="674"/>
      <c r="B150" s="757"/>
      <c r="C150" s="517" t="s">
        <v>759</v>
      </c>
      <c r="D150" s="199">
        <v>2.5</v>
      </c>
      <c r="E150" s="516">
        <v>150</v>
      </c>
      <c r="F150" s="199">
        <f t="shared" si="5"/>
        <v>375</v>
      </c>
      <c r="G150" s="610">
        <v>292</v>
      </c>
    </row>
    <row r="151" spans="1:7" ht="47.25" customHeight="1">
      <c r="A151" s="674"/>
      <c r="B151" s="757"/>
      <c r="C151" s="517" t="s">
        <v>760</v>
      </c>
      <c r="D151" s="199">
        <v>3</v>
      </c>
      <c r="E151" s="516">
        <v>75</v>
      </c>
      <c r="F151" s="199">
        <f t="shared" si="5"/>
        <v>225</v>
      </c>
      <c r="G151" s="610">
        <v>292</v>
      </c>
    </row>
    <row r="152" spans="1:7" ht="47.25" customHeight="1">
      <c r="A152" s="674"/>
      <c r="B152" s="757"/>
      <c r="C152" s="517" t="s">
        <v>761</v>
      </c>
      <c r="D152" s="199">
        <v>50</v>
      </c>
      <c r="E152" s="516">
        <v>100</v>
      </c>
      <c r="F152" s="199">
        <f t="shared" si="5"/>
        <v>5000</v>
      </c>
      <c r="G152" s="610">
        <v>292</v>
      </c>
    </row>
    <row r="153" spans="1:7" ht="47.25" customHeight="1">
      <c r="A153" s="674"/>
      <c r="B153" s="757"/>
      <c r="C153" s="517" t="s">
        <v>762</v>
      </c>
      <c r="D153" s="199">
        <v>3</v>
      </c>
      <c r="E153" s="516">
        <v>90</v>
      </c>
      <c r="F153" s="199">
        <f t="shared" si="5"/>
        <v>270</v>
      </c>
      <c r="G153" s="610">
        <v>292</v>
      </c>
    </row>
    <row r="154" spans="1:7" ht="47.25" customHeight="1">
      <c r="A154" s="674"/>
      <c r="B154" s="757"/>
      <c r="C154" s="517" t="s">
        <v>763</v>
      </c>
      <c r="D154" s="199">
        <v>35</v>
      </c>
      <c r="E154" s="516">
        <v>50</v>
      </c>
      <c r="F154" s="199">
        <f t="shared" si="5"/>
        <v>1750</v>
      </c>
      <c r="G154" s="610">
        <v>292</v>
      </c>
    </row>
    <row r="155" spans="1:7" ht="47.25" customHeight="1">
      <c r="A155" s="674"/>
      <c r="B155" s="757"/>
      <c r="C155" s="517" t="s">
        <v>2768</v>
      </c>
      <c r="D155" s="199">
        <v>22</v>
      </c>
      <c r="E155" s="516">
        <v>25</v>
      </c>
      <c r="F155" s="199">
        <f t="shared" si="5"/>
        <v>550</v>
      </c>
      <c r="G155" s="610">
        <v>292</v>
      </c>
    </row>
    <row r="156" spans="1:7" ht="49.5" customHeight="1">
      <c r="A156" s="674"/>
      <c r="B156" s="757"/>
      <c r="C156" s="517" t="s">
        <v>764</v>
      </c>
      <c r="D156" s="199">
        <v>5</v>
      </c>
      <c r="E156" s="516">
        <v>60</v>
      </c>
      <c r="F156" s="199">
        <f t="shared" si="5"/>
        <v>300</v>
      </c>
      <c r="G156" s="610">
        <v>292</v>
      </c>
    </row>
    <row r="157" spans="1:7" ht="49.5" customHeight="1">
      <c r="A157" s="674"/>
      <c r="B157" s="757"/>
      <c r="C157" s="517" t="s">
        <v>765</v>
      </c>
      <c r="D157" s="199">
        <v>18</v>
      </c>
      <c r="E157" s="516">
        <v>10</v>
      </c>
      <c r="F157" s="199">
        <f t="shared" si="5"/>
        <v>180</v>
      </c>
      <c r="G157" s="610">
        <v>292</v>
      </c>
    </row>
    <row r="158" spans="1:7" ht="49.5" customHeight="1">
      <c r="A158" s="674"/>
      <c r="B158" s="757"/>
      <c r="C158" s="517" t="s">
        <v>766</v>
      </c>
      <c r="D158" s="199">
        <v>55</v>
      </c>
      <c r="E158" s="516">
        <v>25</v>
      </c>
      <c r="F158" s="199">
        <f t="shared" si="5"/>
        <v>1375</v>
      </c>
      <c r="G158" s="610">
        <v>292</v>
      </c>
    </row>
    <row r="159" spans="1:7" ht="49.5" customHeight="1">
      <c r="A159" s="674"/>
      <c r="B159" s="757"/>
      <c r="C159" s="517" t="s">
        <v>767</v>
      </c>
      <c r="D159" s="199">
        <v>10</v>
      </c>
      <c r="E159" s="516">
        <v>40</v>
      </c>
      <c r="F159" s="199">
        <f t="shared" si="5"/>
        <v>400</v>
      </c>
      <c r="G159" s="610">
        <v>292</v>
      </c>
    </row>
    <row r="160" spans="1:7" ht="49.5" customHeight="1">
      <c r="A160" s="674"/>
      <c r="B160" s="757"/>
      <c r="C160" s="517" t="s">
        <v>768</v>
      </c>
      <c r="D160" s="199">
        <v>10</v>
      </c>
      <c r="E160" s="516">
        <v>50</v>
      </c>
      <c r="F160" s="199">
        <f t="shared" si="5"/>
        <v>500</v>
      </c>
      <c r="G160" s="610">
        <v>297</v>
      </c>
    </row>
    <row r="161" spans="1:7" ht="49.5" customHeight="1">
      <c r="A161" s="674"/>
      <c r="B161" s="757"/>
      <c r="C161" s="517" t="s">
        <v>769</v>
      </c>
      <c r="D161" s="199">
        <v>15</v>
      </c>
      <c r="E161" s="516">
        <v>100</v>
      </c>
      <c r="F161" s="199">
        <f t="shared" si="5"/>
        <v>1500</v>
      </c>
      <c r="G161" s="610">
        <v>297</v>
      </c>
    </row>
    <row r="162" spans="1:7" ht="49.5" customHeight="1">
      <c r="A162" s="674"/>
      <c r="B162" s="757"/>
      <c r="C162" s="517" t="s">
        <v>770</v>
      </c>
      <c r="D162" s="199">
        <v>25</v>
      </c>
      <c r="E162" s="516">
        <v>100</v>
      </c>
      <c r="F162" s="199">
        <f t="shared" si="5"/>
        <v>2500</v>
      </c>
      <c r="G162" s="610">
        <v>297</v>
      </c>
    </row>
    <row r="163" spans="1:7" ht="49.5" customHeight="1">
      <c r="A163" s="674"/>
      <c r="B163" s="757"/>
      <c r="C163" s="517" t="s">
        <v>771</v>
      </c>
      <c r="D163" s="199">
        <v>20</v>
      </c>
      <c r="E163" s="516">
        <v>24</v>
      </c>
      <c r="F163" s="199">
        <f t="shared" si="5"/>
        <v>480</v>
      </c>
      <c r="G163" s="610">
        <v>297</v>
      </c>
    </row>
    <row r="164" spans="1:7" ht="49.5" customHeight="1">
      <c r="A164" s="674"/>
      <c r="B164" s="757"/>
      <c r="C164" s="517" t="s">
        <v>772</v>
      </c>
      <c r="D164" s="199">
        <v>10</v>
      </c>
      <c r="E164" s="516">
        <v>75</v>
      </c>
      <c r="F164" s="199">
        <f t="shared" si="5"/>
        <v>750</v>
      </c>
      <c r="G164" s="610">
        <v>297</v>
      </c>
    </row>
    <row r="165" spans="1:7" ht="49.5" customHeight="1">
      <c r="A165" s="674"/>
      <c r="B165" s="757"/>
      <c r="C165" s="517" t="s">
        <v>773</v>
      </c>
      <c r="D165" s="199">
        <v>200</v>
      </c>
      <c r="E165" s="516">
        <v>5</v>
      </c>
      <c r="F165" s="199">
        <f t="shared" si="5"/>
        <v>1000</v>
      </c>
      <c r="G165" s="610">
        <v>297</v>
      </c>
    </row>
    <row r="166" spans="1:7" ht="60.75" customHeight="1">
      <c r="A166" s="674"/>
      <c r="B166" s="757"/>
      <c r="C166" s="517" t="s">
        <v>774</v>
      </c>
      <c r="D166" s="199">
        <v>25</v>
      </c>
      <c r="E166" s="516">
        <v>25</v>
      </c>
      <c r="F166" s="199">
        <f t="shared" si="5"/>
        <v>625</v>
      </c>
      <c r="G166" s="610">
        <v>297</v>
      </c>
    </row>
    <row r="167" spans="1:7" ht="60.75" customHeight="1">
      <c r="A167" s="674"/>
      <c r="B167" s="757"/>
      <c r="C167" s="517" t="s">
        <v>775</v>
      </c>
      <c r="D167" s="199">
        <v>350</v>
      </c>
      <c r="E167" s="516">
        <v>2</v>
      </c>
      <c r="F167" s="199">
        <f t="shared" si="5"/>
        <v>700</v>
      </c>
      <c r="G167" s="610">
        <v>297</v>
      </c>
    </row>
    <row r="168" spans="1:7" ht="60.75" customHeight="1">
      <c r="A168" s="674"/>
      <c r="B168" s="757"/>
      <c r="C168" s="517" t="s">
        <v>776</v>
      </c>
      <c r="D168" s="199">
        <v>8</v>
      </c>
      <c r="E168" s="516">
        <v>100</v>
      </c>
      <c r="F168" s="199">
        <f t="shared" si="5"/>
        <v>800</v>
      </c>
      <c r="G168" s="610">
        <v>297</v>
      </c>
    </row>
    <row r="169" spans="1:7" ht="60.75" customHeight="1">
      <c r="A169" s="674"/>
      <c r="B169" s="757"/>
      <c r="C169" s="517" t="s">
        <v>777</v>
      </c>
      <c r="D169" s="199">
        <v>3</v>
      </c>
      <c r="E169" s="516">
        <v>100</v>
      </c>
      <c r="F169" s="199">
        <f t="shared" si="5"/>
        <v>300</v>
      </c>
      <c r="G169" s="610">
        <v>297</v>
      </c>
    </row>
    <row r="170" spans="1:7" ht="60.75" customHeight="1">
      <c r="A170" s="674"/>
      <c r="B170" s="757"/>
      <c r="C170" s="517" t="s">
        <v>778</v>
      </c>
      <c r="D170" s="199">
        <v>80</v>
      </c>
      <c r="E170" s="516">
        <v>50</v>
      </c>
      <c r="F170" s="199">
        <f t="shared" si="5"/>
        <v>4000</v>
      </c>
      <c r="G170" s="610">
        <v>297</v>
      </c>
    </row>
    <row r="171" spans="1:7" ht="60.75" customHeight="1">
      <c r="A171" s="674"/>
      <c r="B171" s="757"/>
      <c r="C171" s="517" t="s">
        <v>607</v>
      </c>
      <c r="D171" s="200">
        <v>920</v>
      </c>
      <c r="E171" s="94">
        <v>180</v>
      </c>
      <c r="F171" s="199">
        <f t="shared" si="5"/>
        <v>165600</v>
      </c>
      <c r="G171" s="611">
        <v>298</v>
      </c>
    </row>
    <row r="172" spans="1:7" ht="60.75" customHeight="1">
      <c r="A172" s="838" t="s">
        <v>779</v>
      </c>
      <c r="B172" s="675" t="s">
        <v>780</v>
      </c>
      <c r="C172" s="227" t="s">
        <v>781</v>
      </c>
      <c r="D172" s="205">
        <v>250</v>
      </c>
      <c r="E172" s="202">
        <v>5</v>
      </c>
      <c r="F172" s="205">
        <f t="shared" ref="F172:F190" si="6">+E172*D172</f>
        <v>1250</v>
      </c>
      <c r="G172" s="206">
        <v>253</v>
      </c>
    </row>
    <row r="173" spans="1:7" ht="60.75" customHeight="1">
      <c r="A173" s="838"/>
      <c r="B173" s="675"/>
      <c r="C173" s="227" t="s">
        <v>782</v>
      </c>
      <c r="D173" s="205">
        <v>755</v>
      </c>
      <c r="E173" s="202">
        <v>5</v>
      </c>
      <c r="F173" s="205">
        <f t="shared" si="6"/>
        <v>3775</v>
      </c>
      <c r="G173" s="206">
        <v>253</v>
      </c>
    </row>
    <row r="174" spans="1:7" ht="60.75" customHeight="1">
      <c r="A174" s="838"/>
      <c r="B174" s="675"/>
      <c r="C174" s="227" t="s">
        <v>783</v>
      </c>
      <c r="D174" s="205">
        <v>650</v>
      </c>
      <c r="E174" s="202">
        <v>5</v>
      </c>
      <c r="F174" s="205">
        <f t="shared" si="6"/>
        <v>3250</v>
      </c>
      <c r="G174" s="206">
        <v>253</v>
      </c>
    </row>
    <row r="175" spans="1:7" ht="60.75" customHeight="1">
      <c r="A175" s="838"/>
      <c r="B175" s="675"/>
      <c r="C175" s="227" t="s">
        <v>784</v>
      </c>
      <c r="D175" s="205">
        <v>400</v>
      </c>
      <c r="E175" s="202">
        <v>10</v>
      </c>
      <c r="F175" s="205">
        <f t="shared" si="6"/>
        <v>4000</v>
      </c>
      <c r="G175" s="206">
        <v>253</v>
      </c>
    </row>
    <row r="176" spans="1:7" ht="60.75" customHeight="1">
      <c r="A176" s="838"/>
      <c r="B176" s="675"/>
      <c r="C176" s="227" t="s">
        <v>785</v>
      </c>
      <c r="D176" s="205">
        <v>50</v>
      </c>
      <c r="E176" s="202">
        <v>100</v>
      </c>
      <c r="F176" s="205">
        <f t="shared" si="6"/>
        <v>5000</v>
      </c>
      <c r="G176" s="206">
        <v>262</v>
      </c>
    </row>
    <row r="177" spans="1:7" ht="60.75" customHeight="1">
      <c r="A177" s="838"/>
      <c r="B177" s="675"/>
      <c r="C177" s="227" t="s">
        <v>786</v>
      </c>
      <c r="D177" s="205">
        <v>100</v>
      </c>
      <c r="E177" s="202">
        <v>50</v>
      </c>
      <c r="F177" s="205">
        <f t="shared" si="6"/>
        <v>5000</v>
      </c>
      <c r="G177" s="206">
        <v>262</v>
      </c>
    </row>
    <row r="178" spans="1:7" ht="60.75" customHeight="1">
      <c r="A178" s="838"/>
      <c r="B178" s="675"/>
      <c r="C178" s="227" t="s">
        <v>787</v>
      </c>
      <c r="D178" s="205">
        <v>50</v>
      </c>
      <c r="E178" s="202">
        <v>100</v>
      </c>
      <c r="F178" s="205">
        <f t="shared" si="6"/>
        <v>5000</v>
      </c>
      <c r="G178" s="206">
        <v>262</v>
      </c>
    </row>
    <row r="179" spans="1:7" ht="60.75" customHeight="1">
      <c r="A179" s="838"/>
      <c r="B179" s="675"/>
      <c r="C179" s="227" t="s">
        <v>788</v>
      </c>
      <c r="D179" s="205">
        <v>50</v>
      </c>
      <c r="E179" s="202">
        <v>25</v>
      </c>
      <c r="F179" s="205">
        <f t="shared" si="6"/>
        <v>1250</v>
      </c>
      <c r="G179" s="206">
        <v>262</v>
      </c>
    </row>
    <row r="180" spans="1:7" ht="60.75" customHeight="1">
      <c r="A180" s="838"/>
      <c r="B180" s="675"/>
      <c r="C180" s="227" t="s">
        <v>789</v>
      </c>
      <c r="D180" s="205">
        <v>20</v>
      </c>
      <c r="E180" s="202">
        <v>50</v>
      </c>
      <c r="F180" s="205">
        <f t="shared" si="6"/>
        <v>1000</v>
      </c>
      <c r="G180" s="206">
        <v>262</v>
      </c>
    </row>
    <row r="181" spans="1:7" ht="60.75" customHeight="1">
      <c r="A181" s="838"/>
      <c r="B181" s="675" t="s">
        <v>2577</v>
      </c>
      <c r="C181" s="517" t="s">
        <v>790</v>
      </c>
      <c r="D181" s="205">
        <v>50000</v>
      </c>
      <c r="E181" s="202">
        <v>10</v>
      </c>
      <c r="F181" s="205">
        <f t="shared" si="6"/>
        <v>500000</v>
      </c>
      <c r="G181" s="206">
        <v>189</v>
      </c>
    </row>
    <row r="182" spans="1:7" ht="60.75" customHeight="1">
      <c r="A182" s="838"/>
      <c r="B182" s="675"/>
      <c r="C182" s="95" t="s">
        <v>781</v>
      </c>
      <c r="D182" s="205">
        <v>250</v>
      </c>
      <c r="E182" s="202">
        <v>10</v>
      </c>
      <c r="F182" s="205">
        <f t="shared" si="6"/>
        <v>2500</v>
      </c>
      <c r="G182" s="206">
        <v>253</v>
      </c>
    </row>
    <row r="183" spans="1:7" ht="60.75" customHeight="1">
      <c r="A183" s="838"/>
      <c r="B183" s="675"/>
      <c r="C183" s="95" t="s">
        <v>782</v>
      </c>
      <c r="D183" s="205">
        <v>755</v>
      </c>
      <c r="E183" s="202">
        <v>7</v>
      </c>
      <c r="F183" s="205">
        <f t="shared" si="6"/>
        <v>5285</v>
      </c>
      <c r="G183" s="206">
        <v>253</v>
      </c>
    </row>
    <row r="184" spans="1:7" ht="60.75" customHeight="1">
      <c r="A184" s="838"/>
      <c r="B184" s="675"/>
      <c r="C184" s="95" t="s">
        <v>783</v>
      </c>
      <c r="D184" s="205">
        <v>650</v>
      </c>
      <c r="E184" s="202">
        <v>20</v>
      </c>
      <c r="F184" s="205">
        <f t="shared" si="6"/>
        <v>13000</v>
      </c>
      <c r="G184" s="206">
        <v>253</v>
      </c>
    </row>
    <row r="185" spans="1:7" ht="60.75" customHeight="1">
      <c r="A185" s="838"/>
      <c r="B185" s="675"/>
      <c r="C185" s="95" t="s">
        <v>784</v>
      </c>
      <c r="D185" s="205">
        <v>400</v>
      </c>
      <c r="E185" s="202">
        <v>10</v>
      </c>
      <c r="F185" s="205">
        <f t="shared" si="6"/>
        <v>4000</v>
      </c>
      <c r="G185" s="206">
        <v>253</v>
      </c>
    </row>
    <row r="186" spans="1:7" ht="60.75" customHeight="1">
      <c r="A186" s="838"/>
      <c r="B186" s="675"/>
      <c r="C186" s="95" t="s">
        <v>785</v>
      </c>
      <c r="D186" s="205">
        <v>50</v>
      </c>
      <c r="E186" s="202">
        <v>750</v>
      </c>
      <c r="F186" s="205">
        <f t="shared" si="6"/>
        <v>37500</v>
      </c>
      <c r="G186" s="206">
        <v>262</v>
      </c>
    </row>
    <row r="187" spans="1:7" ht="60.75" customHeight="1">
      <c r="A187" s="838"/>
      <c r="B187" s="675"/>
      <c r="C187" s="95" t="s">
        <v>786</v>
      </c>
      <c r="D187" s="205">
        <v>100</v>
      </c>
      <c r="E187" s="202">
        <v>325</v>
      </c>
      <c r="F187" s="205">
        <f t="shared" si="6"/>
        <v>32500</v>
      </c>
      <c r="G187" s="206">
        <v>262</v>
      </c>
    </row>
    <row r="188" spans="1:7" ht="60.75" customHeight="1">
      <c r="A188" s="838"/>
      <c r="B188" s="675"/>
      <c r="C188" s="95" t="s">
        <v>787</v>
      </c>
      <c r="D188" s="205">
        <v>50</v>
      </c>
      <c r="E188" s="202">
        <v>175</v>
      </c>
      <c r="F188" s="205">
        <f t="shared" si="6"/>
        <v>8750</v>
      </c>
      <c r="G188" s="206">
        <v>262</v>
      </c>
    </row>
    <row r="189" spans="1:7" ht="60.75" customHeight="1">
      <c r="A189" s="838"/>
      <c r="B189" s="675"/>
      <c r="C189" s="95" t="s">
        <v>788</v>
      </c>
      <c r="D189" s="205">
        <v>65</v>
      </c>
      <c r="E189" s="202">
        <v>250</v>
      </c>
      <c r="F189" s="205">
        <f t="shared" si="6"/>
        <v>16250</v>
      </c>
      <c r="G189" s="206">
        <v>262</v>
      </c>
    </row>
    <row r="190" spans="1:7" ht="60.75" customHeight="1">
      <c r="A190" s="838"/>
      <c r="B190" s="675"/>
      <c r="C190" s="95" t="s">
        <v>789</v>
      </c>
      <c r="D190" s="205">
        <v>20</v>
      </c>
      <c r="E190" s="202">
        <v>200</v>
      </c>
      <c r="F190" s="205">
        <f t="shared" si="6"/>
        <v>4000</v>
      </c>
      <c r="G190" s="206">
        <v>262</v>
      </c>
    </row>
    <row r="191" spans="1:7" ht="29.25" customHeight="1" thickBot="1">
      <c r="A191" s="832" t="s">
        <v>1169</v>
      </c>
      <c r="B191" s="833"/>
      <c r="C191" s="833"/>
      <c r="D191" s="833"/>
      <c r="E191" s="833"/>
      <c r="F191" s="614">
        <f>SUM(F6:F190)</f>
        <v>2285702</v>
      </c>
      <c r="G191" s="615"/>
    </row>
    <row r="192" spans="1:7" ht="60.75" customHeight="1">
      <c r="A192" s="15"/>
      <c r="C192" s="13"/>
      <c r="D192" s="13"/>
      <c r="E192" s="13"/>
      <c r="F192" s="13"/>
      <c r="G192" s="13"/>
    </row>
    <row r="193" spans="1:7" ht="60.75" customHeight="1">
      <c r="A193" s="15"/>
      <c r="C193" s="13"/>
      <c r="D193" s="13"/>
      <c r="E193" s="13"/>
      <c r="F193" s="13"/>
      <c r="G193" s="13"/>
    </row>
    <row r="194" spans="1:7" ht="60.75" customHeight="1">
      <c r="A194" s="15"/>
      <c r="C194" s="13"/>
      <c r="D194" s="13"/>
      <c r="E194" s="13"/>
      <c r="F194" s="13"/>
      <c r="G194" s="13"/>
    </row>
    <row r="195" spans="1:7" ht="60.75" customHeight="1">
      <c r="A195" s="15"/>
      <c r="C195" s="13"/>
      <c r="D195" s="13"/>
      <c r="E195" s="13"/>
      <c r="F195" s="13"/>
      <c r="G195" s="13"/>
    </row>
    <row r="196" spans="1:7" ht="60.75" customHeight="1">
      <c r="A196" s="15"/>
      <c r="C196" s="13"/>
      <c r="D196" s="13"/>
      <c r="E196" s="13"/>
      <c r="F196" s="13"/>
      <c r="G196" s="13"/>
    </row>
    <row r="197" spans="1:7" ht="60.75" customHeight="1">
      <c r="A197" s="71"/>
      <c r="C197" s="13"/>
    </row>
    <row r="198" spans="1:7" ht="60.75" customHeight="1">
      <c r="A198" s="71"/>
      <c r="C198" s="13"/>
    </row>
    <row r="199" spans="1:7" ht="60.75" customHeight="1">
      <c r="A199" s="71"/>
      <c r="C199" s="13"/>
    </row>
    <row r="200" spans="1:7" ht="60.75" customHeight="1">
      <c r="A200" s="71"/>
      <c r="C200" s="13"/>
      <c r="D200" s="13"/>
      <c r="E200" s="13"/>
      <c r="F200" s="13"/>
      <c r="G200" s="13"/>
    </row>
    <row r="201" spans="1:7" ht="60.75" customHeight="1">
      <c r="A201" s="71"/>
      <c r="C201" s="13"/>
      <c r="D201" s="13"/>
      <c r="E201" s="13"/>
      <c r="F201" s="13"/>
      <c r="G201" s="13"/>
    </row>
    <row r="202" spans="1:7" ht="60.75" customHeight="1">
      <c r="A202" s="71"/>
      <c r="C202" s="13"/>
      <c r="D202" s="13"/>
      <c r="E202" s="13"/>
      <c r="F202" s="13"/>
      <c r="G202" s="13"/>
    </row>
    <row r="203" spans="1:7" ht="60.75" customHeight="1">
      <c r="A203" s="71"/>
    </row>
    <row r="204" spans="1:7" ht="60.75" customHeight="1">
      <c r="A204" s="71"/>
    </row>
    <row r="205" spans="1:7" ht="60.75" customHeight="1">
      <c r="A205" s="71"/>
    </row>
    <row r="206" spans="1:7" ht="60.75" customHeight="1">
      <c r="A206" s="71"/>
    </row>
    <row r="207" spans="1:7" ht="60.75" customHeight="1">
      <c r="A207" s="71"/>
    </row>
    <row r="208" spans="1:7" ht="60.75" customHeight="1">
      <c r="A208" s="71"/>
    </row>
    <row r="209" spans="1:1" ht="60.75" customHeight="1">
      <c r="A209" s="71"/>
    </row>
    <row r="210" spans="1:1" ht="60.75" customHeight="1">
      <c r="A210" s="71"/>
    </row>
    <row r="211" spans="1:1" ht="60.75" customHeight="1">
      <c r="A211" s="71"/>
    </row>
    <row r="212" spans="1:1" ht="60.75" customHeight="1">
      <c r="A212" s="71"/>
    </row>
    <row r="213" spans="1:1" ht="60.75" customHeight="1">
      <c r="A213" s="71"/>
    </row>
    <row r="214" spans="1:1" ht="60.75" customHeight="1"/>
    <row r="215" spans="1:1" ht="60.75" customHeight="1"/>
    <row r="216" spans="1:1" ht="60.75" customHeight="1"/>
    <row r="223" spans="1:1">
      <c r="A223" s="71"/>
    </row>
    <row r="224" spans="1:1">
      <c r="A224" s="71"/>
    </row>
  </sheetData>
  <mergeCells count="12">
    <mergeCell ref="A4:B4"/>
    <mergeCell ref="G6:G7"/>
    <mergeCell ref="A191:E191"/>
    <mergeCell ref="C6:C7"/>
    <mergeCell ref="D6:D7"/>
    <mergeCell ref="E6:E7"/>
    <mergeCell ref="F6:F7"/>
    <mergeCell ref="B6:B171"/>
    <mergeCell ref="A6:A171"/>
    <mergeCell ref="B172:B180"/>
    <mergeCell ref="A172:A190"/>
    <mergeCell ref="B181:B190"/>
  </mergeCell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3"/>
  <sheetViews>
    <sheetView view="pageBreakPreview" topLeftCell="A176" zoomScale="60" zoomScaleNormal="100" workbookViewId="0">
      <selection activeCell="E218" sqref="E218"/>
    </sheetView>
  </sheetViews>
  <sheetFormatPr baseColWidth="10" defaultRowHeight="12.75"/>
  <cols>
    <col min="1" max="1" width="18.85546875" style="1" customWidth="1"/>
    <col min="2" max="2" width="26.42578125" style="1" customWidth="1"/>
    <col min="3" max="3" width="37.7109375" style="1" customWidth="1"/>
    <col min="4" max="4" width="16.42578125" style="1" customWidth="1"/>
    <col min="5" max="5" width="16.85546875" style="1" customWidth="1"/>
    <col min="6" max="6" width="18.7109375" style="1" customWidth="1"/>
    <col min="7" max="7" width="16.140625" style="1" customWidth="1"/>
    <col min="8" max="16384" width="11.42578125" style="1"/>
  </cols>
  <sheetData>
    <row r="1" spans="1:7">
      <c r="A1" s="520" t="s">
        <v>0</v>
      </c>
      <c r="B1" s="514"/>
      <c r="C1" s="210"/>
      <c r="D1" s="211"/>
      <c r="E1" s="211"/>
      <c r="F1" s="211"/>
      <c r="G1" s="211"/>
    </row>
    <row r="2" spans="1:7">
      <c r="A2" s="91" t="s">
        <v>311</v>
      </c>
      <c r="B2" s="514"/>
      <c r="C2" s="210"/>
      <c r="D2" s="211"/>
      <c r="E2" s="211"/>
      <c r="F2" s="211"/>
      <c r="G2" s="211"/>
    </row>
    <row r="3" spans="1:7">
      <c r="A3" s="91" t="s">
        <v>2578</v>
      </c>
      <c r="B3" s="207"/>
      <c r="C3" s="208"/>
      <c r="D3" s="209"/>
      <c r="E3" s="209"/>
      <c r="F3" s="209"/>
      <c r="G3" s="209"/>
    </row>
    <row r="4" spans="1:7" ht="13.5" thickBot="1">
      <c r="A4" s="830" t="s">
        <v>309</v>
      </c>
      <c r="B4" s="830"/>
      <c r="C4" s="210"/>
      <c r="D4" s="211"/>
      <c r="E4" s="211"/>
      <c r="F4" s="211"/>
      <c r="G4" s="211"/>
    </row>
    <row r="5" spans="1:7" ht="55.5" customHeight="1" thickBot="1">
      <c r="A5" s="212" t="s">
        <v>839</v>
      </c>
      <c r="B5" s="213" t="s">
        <v>1</v>
      </c>
      <c r="C5" s="214" t="s">
        <v>2</v>
      </c>
      <c r="D5" s="213" t="s">
        <v>2579</v>
      </c>
      <c r="E5" s="213" t="s">
        <v>4</v>
      </c>
      <c r="F5" s="213" t="s">
        <v>5</v>
      </c>
      <c r="G5" s="215" t="s">
        <v>310</v>
      </c>
    </row>
    <row r="6" spans="1:7" ht="12.75" customHeight="1">
      <c r="A6" s="839" t="s">
        <v>793</v>
      </c>
      <c r="B6" s="695" t="s">
        <v>7</v>
      </c>
      <c r="C6" s="161" t="s">
        <v>341</v>
      </c>
      <c r="D6" s="217">
        <v>25000</v>
      </c>
      <c r="E6" s="216">
        <v>12</v>
      </c>
      <c r="F6" s="217">
        <v>300000</v>
      </c>
      <c r="G6" s="218">
        <v>111</v>
      </c>
    </row>
    <row r="7" spans="1:7">
      <c r="A7" s="682"/>
      <c r="B7" s="675"/>
      <c r="C7" s="95" t="s">
        <v>9</v>
      </c>
      <c r="D7" s="220">
        <v>25000</v>
      </c>
      <c r="E7" s="219">
        <v>12</v>
      </c>
      <c r="F7" s="220">
        <v>300000</v>
      </c>
      <c r="G7" s="8">
        <v>112</v>
      </c>
    </row>
    <row r="8" spans="1:7">
      <c r="A8" s="682"/>
      <c r="B8" s="675"/>
      <c r="C8" s="95" t="s">
        <v>795</v>
      </c>
      <c r="D8" s="220">
        <v>2000</v>
      </c>
      <c r="E8" s="219">
        <v>12</v>
      </c>
      <c r="F8" s="220">
        <v>24000</v>
      </c>
      <c r="G8" s="8">
        <v>113</v>
      </c>
    </row>
    <row r="9" spans="1:7">
      <c r="A9" s="682"/>
      <c r="B9" s="675"/>
      <c r="C9" s="95" t="s">
        <v>795</v>
      </c>
      <c r="D9" s="220">
        <v>2000</v>
      </c>
      <c r="E9" s="219">
        <v>12</v>
      </c>
      <c r="F9" s="220">
        <v>24000</v>
      </c>
      <c r="G9" s="8">
        <v>113</v>
      </c>
    </row>
    <row r="10" spans="1:7">
      <c r="A10" s="682"/>
      <c r="B10" s="675"/>
      <c r="C10" s="95" t="s">
        <v>2580</v>
      </c>
      <c r="D10" s="220">
        <v>2000</v>
      </c>
      <c r="E10" s="219">
        <v>12</v>
      </c>
      <c r="F10" s="220">
        <v>24000</v>
      </c>
      <c r="G10" s="8">
        <v>113</v>
      </c>
    </row>
    <row r="11" spans="1:7">
      <c r="A11" s="682"/>
      <c r="B11" s="675"/>
      <c r="C11" s="95" t="s">
        <v>2581</v>
      </c>
      <c r="D11" s="220">
        <v>4000</v>
      </c>
      <c r="E11" s="219">
        <v>12</v>
      </c>
      <c r="F11" s="220">
        <v>48000</v>
      </c>
      <c r="G11" s="8">
        <v>113</v>
      </c>
    </row>
    <row r="12" spans="1:7">
      <c r="A12" s="682"/>
      <c r="B12" s="675"/>
      <c r="C12" s="95" t="s">
        <v>2582</v>
      </c>
      <c r="D12" s="220">
        <v>1300</v>
      </c>
      <c r="E12" s="219">
        <v>12</v>
      </c>
      <c r="F12" s="220">
        <v>15600</v>
      </c>
      <c r="G12" s="8">
        <v>113</v>
      </c>
    </row>
    <row r="13" spans="1:7">
      <c r="A13" s="682"/>
      <c r="B13" s="675"/>
      <c r="C13" s="95" t="s">
        <v>2583</v>
      </c>
      <c r="D13" s="220">
        <v>2400</v>
      </c>
      <c r="E13" s="219">
        <v>12</v>
      </c>
      <c r="F13" s="220">
        <v>28800</v>
      </c>
      <c r="G13" s="8">
        <v>113</v>
      </c>
    </row>
    <row r="14" spans="1:7">
      <c r="A14" s="682"/>
      <c r="B14" s="675"/>
      <c r="C14" s="95" t="s">
        <v>2584</v>
      </c>
      <c r="D14" s="220">
        <v>7000</v>
      </c>
      <c r="E14" s="219">
        <v>12</v>
      </c>
      <c r="F14" s="220">
        <v>84000</v>
      </c>
      <c r="G14" s="8">
        <v>113</v>
      </c>
    </row>
    <row r="15" spans="1:7">
      <c r="A15" s="682"/>
      <c r="B15" s="675"/>
      <c r="C15" s="95" t="s">
        <v>2585</v>
      </c>
      <c r="D15" s="220">
        <v>21600</v>
      </c>
      <c r="E15" s="219">
        <v>1</v>
      </c>
      <c r="F15" s="220">
        <v>21600</v>
      </c>
      <c r="G15" s="8">
        <v>113</v>
      </c>
    </row>
    <row r="16" spans="1:7">
      <c r="A16" s="682"/>
      <c r="B16" s="675"/>
      <c r="C16" s="95" t="s">
        <v>1174</v>
      </c>
      <c r="D16" s="220">
        <v>833.33</v>
      </c>
      <c r="E16" s="219">
        <v>12</v>
      </c>
      <c r="F16" s="220">
        <v>10000</v>
      </c>
      <c r="G16" s="8">
        <v>115</v>
      </c>
    </row>
    <row r="17" spans="1:7" ht="25.5">
      <c r="A17" s="682"/>
      <c r="B17" s="675"/>
      <c r="C17" s="95" t="s">
        <v>2586</v>
      </c>
      <c r="D17" s="220">
        <v>3200</v>
      </c>
      <c r="E17" s="219">
        <v>2</v>
      </c>
      <c r="F17" s="220">
        <v>6400</v>
      </c>
      <c r="G17" s="8">
        <v>121</v>
      </c>
    </row>
    <row r="18" spans="1:7">
      <c r="A18" s="682"/>
      <c r="B18" s="675"/>
      <c r="C18" s="95" t="s">
        <v>2587</v>
      </c>
      <c r="D18" s="220">
        <v>1</v>
      </c>
      <c r="E18" s="221">
        <v>10000</v>
      </c>
      <c r="F18" s="220">
        <v>10000</v>
      </c>
      <c r="G18" s="8">
        <v>122</v>
      </c>
    </row>
    <row r="19" spans="1:7" ht="25.5">
      <c r="A19" s="682"/>
      <c r="B19" s="675"/>
      <c r="C19" s="95" t="s">
        <v>2588</v>
      </c>
      <c r="D19" s="220">
        <v>100</v>
      </c>
      <c r="E19" s="219">
        <v>100</v>
      </c>
      <c r="F19" s="220">
        <v>10000</v>
      </c>
      <c r="G19" s="8">
        <v>122</v>
      </c>
    </row>
    <row r="20" spans="1:7">
      <c r="A20" s="682"/>
      <c r="B20" s="675"/>
      <c r="C20" s="95" t="s">
        <v>2589</v>
      </c>
      <c r="D20" s="220">
        <v>600</v>
      </c>
      <c r="E20" s="222">
        <v>50</v>
      </c>
      <c r="F20" s="220">
        <v>30000</v>
      </c>
      <c r="G20" s="8">
        <v>133</v>
      </c>
    </row>
    <row r="21" spans="1:7">
      <c r="A21" s="682"/>
      <c r="B21" s="675"/>
      <c r="C21" s="95" t="s">
        <v>13</v>
      </c>
      <c r="D21" s="220">
        <v>2500</v>
      </c>
      <c r="E21" s="222">
        <v>10</v>
      </c>
      <c r="F21" s="220">
        <v>25000</v>
      </c>
      <c r="G21" s="8">
        <v>141</v>
      </c>
    </row>
    <row r="22" spans="1:7">
      <c r="A22" s="682"/>
      <c r="B22" s="675"/>
      <c r="C22" s="95" t="s">
        <v>2590</v>
      </c>
      <c r="D22" s="220">
        <v>25000</v>
      </c>
      <c r="E22" s="222">
        <v>1</v>
      </c>
      <c r="F22" s="220">
        <v>25000</v>
      </c>
      <c r="G22" s="8">
        <v>158</v>
      </c>
    </row>
    <row r="23" spans="1:7" ht="25.5">
      <c r="A23" s="682"/>
      <c r="B23" s="675"/>
      <c r="C23" s="95" t="s">
        <v>2591</v>
      </c>
      <c r="D23" s="220">
        <v>5000</v>
      </c>
      <c r="E23" s="222">
        <v>3</v>
      </c>
      <c r="F23" s="220">
        <v>15000</v>
      </c>
      <c r="G23" s="8">
        <v>162</v>
      </c>
    </row>
    <row r="24" spans="1:7" ht="38.25">
      <c r="A24" s="682"/>
      <c r="B24" s="675"/>
      <c r="C24" s="95" t="s">
        <v>2592</v>
      </c>
      <c r="D24" s="220">
        <v>15000</v>
      </c>
      <c r="E24" s="222">
        <v>1</v>
      </c>
      <c r="F24" s="220">
        <v>15000</v>
      </c>
      <c r="G24" s="8">
        <v>162</v>
      </c>
    </row>
    <row r="25" spans="1:7" ht="25.5">
      <c r="A25" s="682"/>
      <c r="B25" s="675"/>
      <c r="C25" s="95" t="s">
        <v>2593</v>
      </c>
      <c r="D25" s="220">
        <v>500</v>
      </c>
      <c r="E25" s="222">
        <v>60</v>
      </c>
      <c r="F25" s="220">
        <v>30000</v>
      </c>
      <c r="G25" s="8">
        <v>166</v>
      </c>
    </row>
    <row r="26" spans="1:7" ht="25.5">
      <c r="A26" s="682"/>
      <c r="B26" s="675"/>
      <c r="C26" s="95" t="s">
        <v>2594</v>
      </c>
      <c r="D26" s="220">
        <v>4000</v>
      </c>
      <c r="E26" s="222">
        <v>5</v>
      </c>
      <c r="F26" s="220">
        <v>20000</v>
      </c>
      <c r="G26" s="8">
        <v>168</v>
      </c>
    </row>
    <row r="27" spans="1:7" ht="25.5">
      <c r="A27" s="682"/>
      <c r="B27" s="675"/>
      <c r="C27" s="95" t="s">
        <v>2595</v>
      </c>
      <c r="D27" s="220">
        <v>800</v>
      </c>
      <c r="E27" s="222">
        <v>25</v>
      </c>
      <c r="F27" s="220">
        <v>20000</v>
      </c>
      <c r="G27" s="8">
        <v>171</v>
      </c>
    </row>
    <row r="28" spans="1:7">
      <c r="A28" s="682"/>
      <c r="B28" s="675"/>
      <c r="C28" s="95" t="s">
        <v>2596</v>
      </c>
      <c r="D28" s="220">
        <v>5000</v>
      </c>
      <c r="E28" s="222">
        <v>4</v>
      </c>
      <c r="F28" s="220">
        <v>20000</v>
      </c>
      <c r="G28" s="8">
        <v>174</v>
      </c>
    </row>
    <row r="29" spans="1:7">
      <c r="A29" s="682"/>
      <c r="B29" s="675"/>
      <c r="C29" s="95" t="s">
        <v>2597</v>
      </c>
      <c r="D29" s="220">
        <v>129000</v>
      </c>
      <c r="E29" s="222">
        <v>1</v>
      </c>
      <c r="F29" s="220">
        <v>129000</v>
      </c>
      <c r="G29" s="8">
        <v>191</v>
      </c>
    </row>
    <row r="30" spans="1:7">
      <c r="A30" s="682"/>
      <c r="B30" s="675"/>
      <c r="C30" s="95" t="s">
        <v>2598</v>
      </c>
      <c r="D30" s="220">
        <v>5000</v>
      </c>
      <c r="E30" s="222">
        <v>1</v>
      </c>
      <c r="F30" s="220">
        <v>5000</v>
      </c>
      <c r="G30" s="8">
        <v>195</v>
      </c>
    </row>
    <row r="31" spans="1:7" ht="38.25">
      <c r="A31" s="682"/>
      <c r="B31" s="675"/>
      <c r="C31" s="95" t="s">
        <v>2599</v>
      </c>
      <c r="D31" s="220">
        <v>5000</v>
      </c>
      <c r="E31" s="222">
        <v>4</v>
      </c>
      <c r="F31" s="220">
        <v>20000</v>
      </c>
      <c r="G31" s="8">
        <v>169</v>
      </c>
    </row>
    <row r="32" spans="1:7">
      <c r="A32" s="682"/>
      <c r="B32" s="675"/>
      <c r="C32" s="95" t="s">
        <v>2600</v>
      </c>
      <c r="D32" s="220">
        <v>5000</v>
      </c>
      <c r="E32" s="222">
        <v>5</v>
      </c>
      <c r="F32" s="220">
        <v>25000</v>
      </c>
      <c r="G32" s="8">
        <v>199</v>
      </c>
    </row>
    <row r="33" spans="1:7">
      <c r="A33" s="682"/>
      <c r="B33" s="675"/>
      <c r="C33" s="95" t="s">
        <v>2601</v>
      </c>
      <c r="D33" s="220">
        <v>14040</v>
      </c>
      <c r="E33" s="222">
        <v>10</v>
      </c>
      <c r="F33" s="220">
        <v>140400</v>
      </c>
      <c r="G33" s="8">
        <v>211</v>
      </c>
    </row>
    <row r="34" spans="1:7">
      <c r="A34" s="682"/>
      <c r="B34" s="675"/>
      <c r="C34" s="95" t="s">
        <v>2602</v>
      </c>
      <c r="D34" s="220">
        <v>195</v>
      </c>
      <c r="E34" s="222">
        <v>10</v>
      </c>
      <c r="F34" s="220">
        <v>1950</v>
      </c>
      <c r="G34" s="8">
        <v>214</v>
      </c>
    </row>
    <row r="35" spans="1:7">
      <c r="A35" s="682"/>
      <c r="B35" s="675"/>
      <c r="C35" s="95" t="s">
        <v>2603</v>
      </c>
      <c r="D35" s="220">
        <v>93</v>
      </c>
      <c r="E35" s="222">
        <v>20</v>
      </c>
      <c r="F35" s="220">
        <v>1860</v>
      </c>
      <c r="G35" s="8">
        <v>223</v>
      </c>
    </row>
    <row r="36" spans="1:7">
      <c r="A36" s="682"/>
      <c r="B36" s="675"/>
      <c r="C36" s="95" t="s">
        <v>2604</v>
      </c>
      <c r="D36" s="220">
        <v>180</v>
      </c>
      <c r="E36" s="222">
        <v>18</v>
      </c>
      <c r="F36" s="220">
        <v>3240</v>
      </c>
      <c r="G36" s="8">
        <v>223</v>
      </c>
    </row>
    <row r="37" spans="1:7">
      <c r="A37" s="682"/>
      <c r="B37" s="675"/>
      <c r="C37" s="95" t="s">
        <v>2605</v>
      </c>
      <c r="D37" s="220">
        <v>41.25</v>
      </c>
      <c r="E37" s="222">
        <v>48</v>
      </c>
      <c r="F37" s="220">
        <v>1980</v>
      </c>
      <c r="G37" s="8">
        <v>224</v>
      </c>
    </row>
    <row r="38" spans="1:7">
      <c r="A38" s="682"/>
      <c r="B38" s="675"/>
      <c r="C38" s="95" t="s">
        <v>2606</v>
      </c>
      <c r="D38" s="220">
        <v>8.33</v>
      </c>
      <c r="E38" s="222">
        <v>600</v>
      </c>
      <c r="F38" s="220">
        <v>5000</v>
      </c>
      <c r="G38" s="8">
        <v>232</v>
      </c>
    </row>
    <row r="39" spans="1:7">
      <c r="A39" s="682"/>
      <c r="B39" s="675"/>
      <c r="C39" s="95" t="s">
        <v>2607</v>
      </c>
      <c r="D39" s="220">
        <v>232500</v>
      </c>
      <c r="E39" s="222">
        <v>1</v>
      </c>
      <c r="F39" s="220">
        <v>232500</v>
      </c>
      <c r="G39" s="8">
        <v>233</v>
      </c>
    </row>
    <row r="40" spans="1:7">
      <c r="A40" s="682"/>
      <c r="B40" s="675"/>
      <c r="C40" s="95" t="s">
        <v>2608</v>
      </c>
      <c r="D40" s="220">
        <v>12500</v>
      </c>
      <c r="E40" s="222">
        <v>1</v>
      </c>
      <c r="F40" s="220">
        <v>12500</v>
      </c>
      <c r="G40" s="8">
        <v>239</v>
      </c>
    </row>
    <row r="41" spans="1:7">
      <c r="A41" s="682"/>
      <c r="B41" s="675"/>
      <c r="C41" s="95" t="s">
        <v>2609</v>
      </c>
      <c r="D41" s="220">
        <v>375</v>
      </c>
      <c r="E41" s="222">
        <v>8</v>
      </c>
      <c r="F41" s="220">
        <v>3000</v>
      </c>
      <c r="G41" s="8">
        <v>241</v>
      </c>
    </row>
    <row r="42" spans="1:7">
      <c r="A42" s="682"/>
      <c r="B42" s="675"/>
      <c r="C42" s="95" t="s">
        <v>2610</v>
      </c>
      <c r="D42" s="220">
        <v>1500</v>
      </c>
      <c r="E42" s="222">
        <v>7</v>
      </c>
      <c r="F42" s="220">
        <v>10500</v>
      </c>
      <c r="G42" s="8">
        <v>241</v>
      </c>
    </row>
    <row r="43" spans="1:7">
      <c r="A43" s="682"/>
      <c r="B43" s="675"/>
      <c r="C43" s="95" t="s">
        <v>2611</v>
      </c>
      <c r="D43" s="220">
        <v>38</v>
      </c>
      <c r="E43" s="222">
        <v>250</v>
      </c>
      <c r="F43" s="220">
        <v>9500</v>
      </c>
      <c r="G43" s="8">
        <v>241</v>
      </c>
    </row>
    <row r="44" spans="1:7">
      <c r="A44" s="682"/>
      <c r="B44" s="675"/>
      <c r="C44" s="95" t="s">
        <v>2612</v>
      </c>
      <c r="D44" s="220">
        <v>2324</v>
      </c>
      <c r="E44" s="222">
        <v>1</v>
      </c>
      <c r="F44" s="220">
        <v>2324</v>
      </c>
      <c r="G44" s="8">
        <v>241</v>
      </c>
    </row>
    <row r="45" spans="1:7">
      <c r="A45" s="682"/>
      <c r="B45" s="675"/>
      <c r="C45" s="95" t="s">
        <v>2613</v>
      </c>
      <c r="D45" s="220">
        <v>43</v>
      </c>
      <c r="E45" s="222">
        <v>225</v>
      </c>
      <c r="F45" s="220">
        <v>9675</v>
      </c>
      <c r="G45" s="8">
        <v>241</v>
      </c>
    </row>
    <row r="46" spans="1:7">
      <c r="A46" s="682"/>
      <c r="B46" s="675"/>
      <c r="C46" s="95" t="s">
        <v>2611</v>
      </c>
      <c r="D46" s="220">
        <v>200</v>
      </c>
      <c r="E46" s="222">
        <v>33</v>
      </c>
      <c r="F46" s="220">
        <v>6600</v>
      </c>
      <c r="G46" s="8">
        <v>241</v>
      </c>
    </row>
    <row r="47" spans="1:7">
      <c r="A47" s="682"/>
      <c r="B47" s="675"/>
      <c r="C47" s="95" t="s">
        <v>2613</v>
      </c>
      <c r="D47" s="220">
        <v>215</v>
      </c>
      <c r="E47" s="222">
        <v>10</v>
      </c>
      <c r="F47" s="220">
        <v>2150</v>
      </c>
      <c r="G47" s="8">
        <v>241</v>
      </c>
    </row>
    <row r="48" spans="1:7">
      <c r="A48" s="682"/>
      <c r="B48" s="675"/>
      <c r="C48" s="95" t="s">
        <v>2614</v>
      </c>
      <c r="D48" s="220">
        <v>1</v>
      </c>
      <c r="E48" s="222">
        <v>440</v>
      </c>
      <c r="F48" s="220">
        <v>440</v>
      </c>
      <c r="G48" s="8">
        <v>241</v>
      </c>
    </row>
    <row r="49" spans="1:7">
      <c r="A49" s="682"/>
      <c r="B49" s="675"/>
      <c r="C49" s="95" t="s">
        <v>917</v>
      </c>
      <c r="D49" s="220">
        <v>22.5</v>
      </c>
      <c r="E49" s="222">
        <v>430</v>
      </c>
      <c r="F49" s="220">
        <v>9675</v>
      </c>
      <c r="G49" s="8">
        <v>243</v>
      </c>
    </row>
    <row r="50" spans="1:7">
      <c r="A50" s="682"/>
      <c r="B50" s="675"/>
      <c r="C50" s="95" t="s">
        <v>533</v>
      </c>
      <c r="D50" s="220">
        <v>5</v>
      </c>
      <c r="E50" s="222">
        <v>279</v>
      </c>
      <c r="F50" s="220">
        <v>1395</v>
      </c>
      <c r="G50" s="8">
        <v>243</v>
      </c>
    </row>
    <row r="51" spans="1:7">
      <c r="A51" s="682"/>
      <c r="B51" s="675"/>
      <c r="C51" s="95" t="s">
        <v>594</v>
      </c>
      <c r="D51" s="220">
        <v>0.35</v>
      </c>
      <c r="E51" s="223">
        <v>5000</v>
      </c>
      <c r="F51" s="220">
        <v>1750</v>
      </c>
      <c r="G51" s="8">
        <v>243</v>
      </c>
    </row>
    <row r="52" spans="1:7">
      <c r="A52" s="682"/>
      <c r="B52" s="675"/>
      <c r="C52" s="95" t="s">
        <v>594</v>
      </c>
      <c r="D52" s="220">
        <v>0.4</v>
      </c>
      <c r="E52" s="223">
        <v>5100</v>
      </c>
      <c r="F52" s="220">
        <v>2040</v>
      </c>
      <c r="G52" s="8">
        <v>243</v>
      </c>
    </row>
    <row r="53" spans="1:7">
      <c r="A53" s="682"/>
      <c r="B53" s="675"/>
      <c r="C53" s="95" t="s">
        <v>2615</v>
      </c>
      <c r="D53" s="220">
        <v>7.5</v>
      </c>
      <c r="E53" s="222">
        <v>300</v>
      </c>
      <c r="F53" s="220">
        <v>2250</v>
      </c>
      <c r="G53" s="8">
        <v>244</v>
      </c>
    </row>
    <row r="54" spans="1:7">
      <c r="A54" s="682"/>
      <c r="B54" s="675"/>
      <c r="C54" s="95" t="s">
        <v>2616</v>
      </c>
      <c r="D54" s="220">
        <v>14.62</v>
      </c>
      <c r="E54" s="222">
        <v>200</v>
      </c>
      <c r="F54" s="220">
        <v>2925</v>
      </c>
      <c r="G54" s="8">
        <v>244</v>
      </c>
    </row>
    <row r="55" spans="1:7">
      <c r="A55" s="682"/>
      <c r="B55" s="675"/>
      <c r="C55" s="95" t="s">
        <v>2617</v>
      </c>
      <c r="D55" s="220">
        <v>15</v>
      </c>
      <c r="E55" s="222">
        <v>150</v>
      </c>
      <c r="F55" s="220">
        <v>2250</v>
      </c>
      <c r="G55" s="8">
        <v>244</v>
      </c>
    </row>
    <row r="56" spans="1:7">
      <c r="A56" s="682"/>
      <c r="B56" s="675"/>
      <c r="C56" s="95" t="s">
        <v>2618</v>
      </c>
      <c r="D56" s="220">
        <v>25</v>
      </c>
      <c r="E56" s="222">
        <v>75</v>
      </c>
      <c r="F56" s="220">
        <v>1875</v>
      </c>
      <c r="G56" s="8">
        <v>244</v>
      </c>
    </row>
    <row r="57" spans="1:7">
      <c r="A57" s="682"/>
      <c r="B57" s="675"/>
      <c r="C57" s="95" t="s">
        <v>2619</v>
      </c>
      <c r="D57" s="220">
        <v>10</v>
      </c>
      <c r="E57" s="222">
        <v>200</v>
      </c>
      <c r="F57" s="220">
        <v>2000</v>
      </c>
      <c r="G57" s="8">
        <v>244</v>
      </c>
    </row>
    <row r="58" spans="1:7">
      <c r="A58" s="682"/>
      <c r="B58" s="675"/>
      <c r="C58" s="95" t="s">
        <v>2620</v>
      </c>
      <c r="D58" s="220">
        <v>6</v>
      </c>
      <c r="E58" s="222">
        <v>200</v>
      </c>
      <c r="F58" s="220">
        <v>1200</v>
      </c>
      <c r="G58" s="8">
        <v>244</v>
      </c>
    </row>
    <row r="59" spans="1:7">
      <c r="A59" s="682"/>
      <c r="B59" s="675"/>
      <c r="C59" s="95" t="s">
        <v>2621</v>
      </c>
      <c r="D59" s="220">
        <v>1000</v>
      </c>
      <c r="E59" s="222">
        <v>10</v>
      </c>
      <c r="F59" s="220">
        <v>10000</v>
      </c>
      <c r="G59" s="8">
        <v>245</v>
      </c>
    </row>
    <row r="60" spans="1:7" ht="25.5">
      <c r="A60" s="682"/>
      <c r="B60" s="675"/>
      <c r="C60" s="95" t="s">
        <v>2622</v>
      </c>
      <c r="D60" s="220">
        <v>1</v>
      </c>
      <c r="E60" s="223">
        <v>5000</v>
      </c>
      <c r="F60" s="220">
        <v>5000</v>
      </c>
      <c r="G60" s="8">
        <v>247</v>
      </c>
    </row>
    <row r="61" spans="1:7">
      <c r="A61" s="682"/>
      <c r="B61" s="675"/>
      <c r="C61" s="95" t="s">
        <v>2623</v>
      </c>
      <c r="D61" s="220">
        <v>68</v>
      </c>
      <c r="E61" s="222">
        <v>50</v>
      </c>
      <c r="F61" s="220">
        <v>3400</v>
      </c>
      <c r="G61" s="8">
        <v>261</v>
      </c>
    </row>
    <row r="62" spans="1:7">
      <c r="A62" s="682"/>
      <c r="B62" s="675"/>
      <c r="C62" s="95" t="s">
        <v>2624</v>
      </c>
      <c r="D62" s="220">
        <v>70</v>
      </c>
      <c r="E62" s="222">
        <v>50</v>
      </c>
      <c r="F62" s="220">
        <v>3500</v>
      </c>
      <c r="G62" s="8">
        <v>261</v>
      </c>
    </row>
    <row r="63" spans="1:7">
      <c r="A63" s="682"/>
      <c r="B63" s="675"/>
      <c r="C63" s="95" t="s">
        <v>994</v>
      </c>
      <c r="D63" s="220">
        <v>70</v>
      </c>
      <c r="E63" s="222">
        <v>50</v>
      </c>
      <c r="F63" s="220">
        <v>3500</v>
      </c>
      <c r="G63" s="8">
        <v>261</v>
      </c>
    </row>
    <row r="64" spans="1:7">
      <c r="A64" s="682"/>
      <c r="B64" s="675"/>
      <c r="C64" s="95" t="s">
        <v>2625</v>
      </c>
      <c r="D64" s="220">
        <v>100</v>
      </c>
      <c r="E64" s="222">
        <v>50</v>
      </c>
      <c r="F64" s="220">
        <v>5000</v>
      </c>
      <c r="G64" s="8">
        <v>264</v>
      </c>
    </row>
    <row r="65" spans="1:7">
      <c r="A65" s="682"/>
      <c r="B65" s="675"/>
      <c r="C65" s="95" t="s">
        <v>2626</v>
      </c>
      <c r="D65" s="220">
        <v>800</v>
      </c>
      <c r="E65" s="222">
        <v>4</v>
      </c>
      <c r="F65" s="220">
        <v>3200</v>
      </c>
      <c r="G65" s="8">
        <v>267</v>
      </c>
    </row>
    <row r="66" spans="1:7">
      <c r="A66" s="682"/>
      <c r="B66" s="675"/>
      <c r="C66" s="95" t="s">
        <v>2627</v>
      </c>
      <c r="D66" s="220">
        <v>650</v>
      </c>
      <c r="E66" s="222">
        <v>3</v>
      </c>
      <c r="F66" s="220">
        <v>1950</v>
      </c>
      <c r="G66" s="8">
        <v>267</v>
      </c>
    </row>
    <row r="67" spans="1:7">
      <c r="A67" s="682"/>
      <c r="B67" s="675"/>
      <c r="C67" s="95" t="s">
        <v>2628</v>
      </c>
      <c r="D67" s="220">
        <v>800</v>
      </c>
      <c r="E67" s="222">
        <v>2</v>
      </c>
      <c r="F67" s="220">
        <v>1600</v>
      </c>
      <c r="G67" s="8">
        <v>267</v>
      </c>
    </row>
    <row r="68" spans="1:7">
      <c r="A68" s="682"/>
      <c r="B68" s="675"/>
      <c r="C68" s="95" t="s">
        <v>2629</v>
      </c>
      <c r="D68" s="220">
        <v>50</v>
      </c>
      <c r="E68" s="222">
        <v>10</v>
      </c>
      <c r="F68" s="220">
        <v>500</v>
      </c>
      <c r="G68" s="8">
        <v>267</v>
      </c>
    </row>
    <row r="69" spans="1:7">
      <c r="A69" s="682"/>
      <c r="B69" s="675"/>
      <c r="C69" s="95" t="s">
        <v>2630</v>
      </c>
      <c r="D69" s="220">
        <v>800</v>
      </c>
      <c r="E69" s="222">
        <v>2</v>
      </c>
      <c r="F69" s="220">
        <v>1600</v>
      </c>
      <c r="G69" s="8">
        <v>267</v>
      </c>
    </row>
    <row r="70" spans="1:7">
      <c r="A70" s="682"/>
      <c r="B70" s="675"/>
      <c r="C70" s="95" t="s">
        <v>2631</v>
      </c>
      <c r="D70" s="220">
        <v>310</v>
      </c>
      <c r="E70" s="222">
        <v>15</v>
      </c>
      <c r="F70" s="220">
        <v>4650</v>
      </c>
      <c r="G70" s="8">
        <v>267</v>
      </c>
    </row>
    <row r="71" spans="1:7">
      <c r="A71" s="682"/>
      <c r="B71" s="675"/>
      <c r="C71" s="95" t="s">
        <v>2632</v>
      </c>
      <c r="D71" s="220">
        <v>600</v>
      </c>
      <c r="E71" s="222">
        <v>10</v>
      </c>
      <c r="F71" s="220">
        <v>6000</v>
      </c>
      <c r="G71" s="8">
        <v>267</v>
      </c>
    </row>
    <row r="72" spans="1:7">
      <c r="A72" s="682"/>
      <c r="B72" s="675"/>
      <c r="C72" s="95" t="s">
        <v>2633</v>
      </c>
      <c r="D72" s="220">
        <v>170</v>
      </c>
      <c r="E72" s="222">
        <v>40</v>
      </c>
      <c r="F72" s="220">
        <v>6800</v>
      </c>
      <c r="G72" s="8">
        <v>267</v>
      </c>
    </row>
    <row r="73" spans="1:7">
      <c r="A73" s="682"/>
      <c r="B73" s="675"/>
      <c r="C73" s="95" t="s">
        <v>2634</v>
      </c>
      <c r="D73" s="220">
        <v>200</v>
      </c>
      <c r="E73" s="222">
        <v>40</v>
      </c>
      <c r="F73" s="220">
        <v>8000</v>
      </c>
      <c r="G73" s="8">
        <v>267</v>
      </c>
    </row>
    <row r="74" spans="1:7">
      <c r="A74" s="682"/>
      <c r="B74" s="675"/>
      <c r="C74" s="95" t="s">
        <v>2635</v>
      </c>
      <c r="D74" s="220">
        <v>1150</v>
      </c>
      <c r="E74" s="222">
        <v>5</v>
      </c>
      <c r="F74" s="220">
        <v>5750</v>
      </c>
      <c r="G74" s="8">
        <v>267</v>
      </c>
    </row>
    <row r="75" spans="1:7">
      <c r="A75" s="682"/>
      <c r="B75" s="675"/>
      <c r="C75" s="95" t="s">
        <v>2636</v>
      </c>
      <c r="D75" s="220">
        <v>700</v>
      </c>
      <c r="E75" s="222">
        <v>5</v>
      </c>
      <c r="F75" s="220">
        <v>3500</v>
      </c>
      <c r="G75" s="8">
        <v>267</v>
      </c>
    </row>
    <row r="76" spans="1:7">
      <c r="A76" s="682"/>
      <c r="B76" s="675"/>
      <c r="C76" s="95" t="s">
        <v>2637</v>
      </c>
      <c r="D76" s="220">
        <v>750</v>
      </c>
      <c r="E76" s="222">
        <v>5</v>
      </c>
      <c r="F76" s="220">
        <v>3750</v>
      </c>
      <c r="G76" s="8">
        <v>267</v>
      </c>
    </row>
    <row r="77" spans="1:7">
      <c r="A77" s="682"/>
      <c r="B77" s="675"/>
      <c r="C77" s="95" t="s">
        <v>2638</v>
      </c>
      <c r="D77" s="220">
        <v>750</v>
      </c>
      <c r="E77" s="222">
        <v>5</v>
      </c>
      <c r="F77" s="220">
        <v>3750</v>
      </c>
      <c r="G77" s="8">
        <v>267</v>
      </c>
    </row>
    <row r="78" spans="1:7">
      <c r="A78" s="682"/>
      <c r="B78" s="675"/>
      <c r="C78" s="95" t="s">
        <v>2639</v>
      </c>
      <c r="D78" s="220">
        <v>750</v>
      </c>
      <c r="E78" s="222">
        <v>5</v>
      </c>
      <c r="F78" s="220">
        <v>3750</v>
      </c>
      <c r="G78" s="8">
        <v>267</v>
      </c>
    </row>
    <row r="79" spans="1:7" ht="25.5">
      <c r="A79" s="682"/>
      <c r="B79" s="675"/>
      <c r="C79" s="95" t="s">
        <v>2640</v>
      </c>
      <c r="D79" s="220">
        <v>300</v>
      </c>
      <c r="E79" s="222">
        <v>20</v>
      </c>
      <c r="F79" s="220">
        <v>6000</v>
      </c>
      <c r="G79" s="8">
        <v>267</v>
      </c>
    </row>
    <row r="80" spans="1:7" ht="25.5">
      <c r="A80" s="682"/>
      <c r="B80" s="675"/>
      <c r="C80" s="95" t="s">
        <v>2641</v>
      </c>
      <c r="D80" s="220">
        <v>350</v>
      </c>
      <c r="E80" s="222">
        <v>20</v>
      </c>
      <c r="F80" s="220">
        <v>7000</v>
      </c>
      <c r="G80" s="8">
        <v>267</v>
      </c>
    </row>
    <row r="81" spans="1:7">
      <c r="A81" s="682"/>
      <c r="B81" s="675"/>
      <c r="C81" s="95" t="s">
        <v>2642</v>
      </c>
      <c r="D81" s="220">
        <v>250</v>
      </c>
      <c r="E81" s="222">
        <v>20</v>
      </c>
      <c r="F81" s="220">
        <v>5000</v>
      </c>
      <c r="G81" s="8">
        <v>267</v>
      </c>
    </row>
    <row r="82" spans="1:7">
      <c r="A82" s="682"/>
      <c r="B82" s="675"/>
      <c r="C82" s="95" t="s">
        <v>2643</v>
      </c>
      <c r="D82" s="220">
        <v>150</v>
      </c>
      <c r="E82" s="222">
        <v>50</v>
      </c>
      <c r="F82" s="220">
        <v>7500</v>
      </c>
      <c r="G82" s="8">
        <v>267</v>
      </c>
    </row>
    <row r="83" spans="1:7">
      <c r="A83" s="682"/>
      <c r="B83" s="675"/>
      <c r="C83" s="95" t="s">
        <v>2644</v>
      </c>
      <c r="D83" s="220">
        <v>250</v>
      </c>
      <c r="E83" s="222">
        <v>5</v>
      </c>
      <c r="F83" s="220">
        <v>1250</v>
      </c>
      <c r="G83" s="8">
        <v>267</v>
      </c>
    </row>
    <row r="84" spans="1:7" ht="25.5">
      <c r="A84" s="682"/>
      <c r="B84" s="675"/>
      <c r="C84" s="95" t="s">
        <v>2645</v>
      </c>
      <c r="D84" s="220">
        <v>310</v>
      </c>
      <c r="E84" s="222">
        <v>5</v>
      </c>
      <c r="F84" s="220">
        <v>1550</v>
      </c>
      <c r="G84" s="8">
        <v>267</v>
      </c>
    </row>
    <row r="85" spans="1:7">
      <c r="A85" s="682"/>
      <c r="B85" s="675"/>
      <c r="C85" s="95" t="s">
        <v>2646</v>
      </c>
      <c r="D85" s="220">
        <v>330</v>
      </c>
      <c r="E85" s="222">
        <v>5</v>
      </c>
      <c r="F85" s="220">
        <v>1650</v>
      </c>
      <c r="G85" s="8">
        <v>267</v>
      </c>
    </row>
    <row r="86" spans="1:7">
      <c r="A86" s="682"/>
      <c r="B86" s="675"/>
      <c r="C86" s="95" t="s">
        <v>2647</v>
      </c>
      <c r="D86" s="220">
        <v>330</v>
      </c>
      <c r="E86" s="222">
        <v>5</v>
      </c>
      <c r="F86" s="220">
        <v>1650</v>
      </c>
      <c r="G86" s="8">
        <v>267</v>
      </c>
    </row>
    <row r="87" spans="1:7">
      <c r="A87" s="682"/>
      <c r="B87" s="675"/>
      <c r="C87" s="95" t="s">
        <v>2648</v>
      </c>
      <c r="D87" s="220">
        <v>330</v>
      </c>
      <c r="E87" s="222">
        <v>5</v>
      </c>
      <c r="F87" s="220">
        <v>1650</v>
      </c>
      <c r="G87" s="8">
        <v>267</v>
      </c>
    </row>
    <row r="88" spans="1:7">
      <c r="A88" s="682"/>
      <c r="B88" s="675"/>
      <c r="C88" s="95" t="s">
        <v>2649</v>
      </c>
      <c r="D88" s="220">
        <v>310</v>
      </c>
      <c r="E88" s="222">
        <v>10</v>
      </c>
      <c r="F88" s="220">
        <v>3100</v>
      </c>
      <c r="G88" s="8">
        <v>267</v>
      </c>
    </row>
    <row r="89" spans="1:7">
      <c r="A89" s="682"/>
      <c r="B89" s="675"/>
      <c r="C89" s="95" t="s">
        <v>2650</v>
      </c>
      <c r="D89" s="220">
        <v>250</v>
      </c>
      <c r="E89" s="222">
        <v>5</v>
      </c>
      <c r="F89" s="220">
        <v>1250</v>
      </c>
      <c r="G89" s="8">
        <v>267</v>
      </c>
    </row>
    <row r="90" spans="1:7">
      <c r="A90" s="682"/>
      <c r="B90" s="675"/>
      <c r="C90" s="95" t="s">
        <v>2651</v>
      </c>
      <c r="D90" s="220">
        <v>3700</v>
      </c>
      <c r="E90" s="222">
        <v>2</v>
      </c>
      <c r="F90" s="220">
        <v>7400</v>
      </c>
      <c r="G90" s="8">
        <v>267</v>
      </c>
    </row>
    <row r="91" spans="1:7">
      <c r="A91" s="682"/>
      <c r="B91" s="675"/>
      <c r="C91" s="95" t="s">
        <v>2652</v>
      </c>
      <c r="D91" s="220">
        <v>1200</v>
      </c>
      <c r="E91" s="222">
        <v>5</v>
      </c>
      <c r="F91" s="220">
        <v>6000</v>
      </c>
      <c r="G91" s="8">
        <v>267</v>
      </c>
    </row>
    <row r="92" spans="1:7">
      <c r="A92" s="682"/>
      <c r="B92" s="675"/>
      <c r="C92" s="95" t="s">
        <v>2653</v>
      </c>
      <c r="D92" s="220">
        <v>510</v>
      </c>
      <c r="E92" s="222">
        <v>10</v>
      </c>
      <c r="F92" s="220">
        <v>5100</v>
      </c>
      <c r="G92" s="8">
        <v>267</v>
      </c>
    </row>
    <row r="93" spans="1:7">
      <c r="A93" s="682"/>
      <c r="B93" s="675"/>
      <c r="C93" s="95" t="s">
        <v>2654</v>
      </c>
      <c r="D93" s="220">
        <v>650</v>
      </c>
      <c r="E93" s="222">
        <v>5</v>
      </c>
      <c r="F93" s="220">
        <v>3250</v>
      </c>
      <c r="G93" s="8">
        <v>267</v>
      </c>
    </row>
    <row r="94" spans="1:7">
      <c r="A94" s="682"/>
      <c r="B94" s="675"/>
      <c r="C94" s="95" t="s">
        <v>2655</v>
      </c>
      <c r="D94" s="220">
        <v>1100</v>
      </c>
      <c r="E94" s="222">
        <v>5</v>
      </c>
      <c r="F94" s="220">
        <v>5500</v>
      </c>
      <c r="G94" s="8">
        <v>267</v>
      </c>
    </row>
    <row r="95" spans="1:7">
      <c r="A95" s="682"/>
      <c r="B95" s="675"/>
      <c r="C95" s="95" t="s">
        <v>2656</v>
      </c>
      <c r="D95" s="220">
        <v>2</v>
      </c>
      <c r="E95" s="223">
        <v>3000</v>
      </c>
      <c r="F95" s="220">
        <v>6000</v>
      </c>
      <c r="G95" s="8">
        <v>268</v>
      </c>
    </row>
    <row r="96" spans="1:7">
      <c r="A96" s="682"/>
      <c r="B96" s="675"/>
      <c r="C96" s="95" t="s">
        <v>2656</v>
      </c>
      <c r="D96" s="220">
        <v>1</v>
      </c>
      <c r="E96" s="223">
        <v>9450</v>
      </c>
      <c r="F96" s="220">
        <v>9450</v>
      </c>
      <c r="G96" s="8">
        <v>268</v>
      </c>
    </row>
    <row r="97" spans="1:7">
      <c r="A97" s="682"/>
      <c r="B97" s="675"/>
      <c r="C97" s="95" t="s">
        <v>2656</v>
      </c>
      <c r="D97" s="220">
        <v>1</v>
      </c>
      <c r="E97" s="223">
        <v>5000</v>
      </c>
      <c r="F97" s="220">
        <v>5000</v>
      </c>
      <c r="G97" s="8">
        <v>268</v>
      </c>
    </row>
    <row r="98" spans="1:7">
      <c r="A98" s="682"/>
      <c r="B98" s="675"/>
      <c r="C98" s="95" t="s">
        <v>2657</v>
      </c>
      <c r="D98" s="220">
        <v>12</v>
      </c>
      <c r="E98" s="222">
        <v>100</v>
      </c>
      <c r="F98" s="220">
        <v>1200</v>
      </c>
      <c r="G98" s="8">
        <v>268</v>
      </c>
    </row>
    <row r="99" spans="1:7">
      <c r="A99" s="682"/>
      <c r="B99" s="675"/>
      <c r="C99" s="95" t="s">
        <v>2658</v>
      </c>
      <c r="D99" s="220">
        <v>1012.5</v>
      </c>
      <c r="E99" s="222">
        <v>8</v>
      </c>
      <c r="F99" s="220">
        <v>8100</v>
      </c>
      <c r="G99" s="8">
        <v>269</v>
      </c>
    </row>
    <row r="100" spans="1:7">
      <c r="A100" s="682"/>
      <c r="B100" s="675"/>
      <c r="C100" s="95" t="s">
        <v>2659</v>
      </c>
      <c r="D100" s="220">
        <v>15000</v>
      </c>
      <c r="E100" s="222">
        <v>1</v>
      </c>
      <c r="F100" s="220">
        <v>15000</v>
      </c>
      <c r="G100" s="8">
        <v>271</v>
      </c>
    </row>
    <row r="101" spans="1:7">
      <c r="A101" s="682"/>
      <c r="B101" s="675"/>
      <c r="C101" s="95" t="s">
        <v>2660</v>
      </c>
      <c r="D101" s="220">
        <v>82.33</v>
      </c>
      <c r="E101" s="222">
        <v>150</v>
      </c>
      <c r="F101" s="220">
        <v>12350</v>
      </c>
      <c r="G101" s="8">
        <v>274</v>
      </c>
    </row>
    <row r="102" spans="1:7">
      <c r="A102" s="682"/>
      <c r="B102" s="675"/>
      <c r="C102" s="95" t="s">
        <v>2661</v>
      </c>
      <c r="D102" s="220">
        <v>41</v>
      </c>
      <c r="E102" s="222">
        <v>150</v>
      </c>
      <c r="F102" s="220">
        <v>6150</v>
      </c>
      <c r="G102" s="8">
        <v>281</v>
      </c>
    </row>
    <row r="103" spans="1:7">
      <c r="A103" s="682"/>
      <c r="B103" s="675"/>
      <c r="C103" s="95" t="s">
        <v>2662</v>
      </c>
      <c r="D103" s="220">
        <v>21</v>
      </c>
      <c r="E103" s="222">
        <v>300</v>
      </c>
      <c r="F103" s="220">
        <v>6300</v>
      </c>
      <c r="G103" s="8">
        <v>281</v>
      </c>
    </row>
    <row r="104" spans="1:7">
      <c r="A104" s="682"/>
      <c r="B104" s="675"/>
      <c r="C104" s="95" t="s">
        <v>2663</v>
      </c>
      <c r="D104" s="220">
        <v>9</v>
      </c>
      <c r="E104" s="222">
        <v>158</v>
      </c>
      <c r="F104" s="220">
        <v>1422</v>
      </c>
      <c r="G104" s="8">
        <v>281</v>
      </c>
    </row>
    <row r="105" spans="1:7">
      <c r="A105" s="682"/>
      <c r="B105" s="675"/>
      <c r="C105" s="95" t="s">
        <v>2664</v>
      </c>
      <c r="D105" s="220">
        <v>8</v>
      </c>
      <c r="E105" s="222">
        <v>142</v>
      </c>
      <c r="F105" s="220">
        <v>1136</v>
      </c>
      <c r="G105" s="8">
        <v>281</v>
      </c>
    </row>
    <row r="106" spans="1:7" ht="25.5">
      <c r="A106" s="682"/>
      <c r="B106" s="675"/>
      <c r="C106" s="95" t="s">
        <v>2665</v>
      </c>
      <c r="D106" s="220">
        <v>4800</v>
      </c>
      <c r="E106" s="222">
        <v>1</v>
      </c>
      <c r="F106" s="220">
        <v>4800</v>
      </c>
      <c r="G106" s="8">
        <v>282</v>
      </c>
    </row>
    <row r="107" spans="1:7">
      <c r="A107" s="682"/>
      <c r="B107" s="675"/>
      <c r="C107" s="95" t="s">
        <v>2666</v>
      </c>
      <c r="D107" s="220">
        <v>25</v>
      </c>
      <c r="E107" s="222">
        <v>50</v>
      </c>
      <c r="F107" s="220">
        <v>1250</v>
      </c>
      <c r="G107" s="8">
        <v>283</v>
      </c>
    </row>
    <row r="108" spans="1:7">
      <c r="A108" s="682"/>
      <c r="B108" s="675"/>
      <c r="C108" s="95" t="s">
        <v>2667</v>
      </c>
      <c r="D108" s="220">
        <v>12</v>
      </c>
      <c r="E108" s="222">
        <v>50</v>
      </c>
      <c r="F108" s="220">
        <v>600</v>
      </c>
      <c r="G108" s="8">
        <v>283</v>
      </c>
    </row>
    <row r="109" spans="1:7">
      <c r="A109" s="682"/>
      <c r="B109" s="675"/>
      <c r="C109" s="95" t="s">
        <v>2668</v>
      </c>
      <c r="D109" s="220">
        <v>7.5</v>
      </c>
      <c r="E109" s="222">
        <v>20</v>
      </c>
      <c r="F109" s="220">
        <v>150</v>
      </c>
      <c r="G109" s="8">
        <v>283</v>
      </c>
    </row>
    <row r="110" spans="1:7">
      <c r="A110" s="682"/>
      <c r="B110" s="675"/>
      <c r="C110" s="95" t="s">
        <v>2669</v>
      </c>
      <c r="D110" s="220">
        <v>900</v>
      </c>
      <c r="E110" s="222">
        <v>1</v>
      </c>
      <c r="F110" s="220">
        <v>900</v>
      </c>
      <c r="G110" s="8">
        <v>283</v>
      </c>
    </row>
    <row r="111" spans="1:7" ht="25.5">
      <c r="A111" s="682"/>
      <c r="B111" s="675"/>
      <c r="C111" s="95" t="s">
        <v>2670</v>
      </c>
      <c r="D111" s="220">
        <v>99.25</v>
      </c>
      <c r="E111" s="222">
        <v>200</v>
      </c>
      <c r="F111" s="220">
        <v>19850</v>
      </c>
      <c r="G111" s="8">
        <v>284</v>
      </c>
    </row>
    <row r="112" spans="1:7">
      <c r="A112" s="682"/>
      <c r="B112" s="675"/>
      <c r="C112" s="95" t="s">
        <v>2671</v>
      </c>
      <c r="D112" s="220">
        <v>206</v>
      </c>
      <c r="E112" s="222">
        <v>25</v>
      </c>
      <c r="F112" s="220">
        <v>5150</v>
      </c>
      <c r="G112" s="8">
        <v>286</v>
      </c>
    </row>
    <row r="113" spans="1:7">
      <c r="A113" s="682"/>
      <c r="B113" s="675"/>
      <c r="C113" s="95" t="s">
        <v>2672</v>
      </c>
      <c r="D113" s="220">
        <v>25</v>
      </c>
      <c r="E113" s="222">
        <v>10</v>
      </c>
      <c r="F113" s="220">
        <v>250</v>
      </c>
      <c r="G113" s="8">
        <v>289</v>
      </c>
    </row>
    <row r="114" spans="1:7">
      <c r="A114" s="682"/>
      <c r="B114" s="675"/>
      <c r="C114" s="95" t="s">
        <v>2673</v>
      </c>
      <c r="D114" s="220">
        <v>60</v>
      </c>
      <c r="E114" s="222">
        <v>20</v>
      </c>
      <c r="F114" s="220">
        <v>1200</v>
      </c>
      <c r="G114" s="8">
        <v>289</v>
      </c>
    </row>
    <row r="115" spans="1:7">
      <c r="A115" s="682"/>
      <c r="B115" s="675"/>
      <c r="C115" s="95" t="s">
        <v>2674</v>
      </c>
      <c r="D115" s="220">
        <v>197</v>
      </c>
      <c r="E115" s="222">
        <v>30</v>
      </c>
      <c r="F115" s="220">
        <v>5910</v>
      </c>
      <c r="G115" s="8">
        <v>289</v>
      </c>
    </row>
    <row r="116" spans="1:7">
      <c r="A116" s="682"/>
      <c r="B116" s="675"/>
      <c r="C116" s="95" t="s">
        <v>2675</v>
      </c>
      <c r="D116" s="220">
        <v>103</v>
      </c>
      <c r="E116" s="222">
        <v>10</v>
      </c>
      <c r="F116" s="220">
        <v>1030</v>
      </c>
      <c r="G116" s="8">
        <v>289</v>
      </c>
    </row>
    <row r="117" spans="1:7">
      <c r="A117" s="682"/>
      <c r="B117" s="675"/>
      <c r="C117" s="95" t="s">
        <v>2676</v>
      </c>
      <c r="D117" s="220">
        <v>151</v>
      </c>
      <c r="E117" s="222">
        <v>10</v>
      </c>
      <c r="F117" s="220">
        <v>1510</v>
      </c>
      <c r="G117" s="8">
        <v>289</v>
      </c>
    </row>
    <row r="118" spans="1:7">
      <c r="A118" s="682"/>
      <c r="B118" s="675"/>
      <c r="C118" s="95" t="s">
        <v>1252</v>
      </c>
      <c r="D118" s="220">
        <v>7</v>
      </c>
      <c r="E118" s="222">
        <v>25</v>
      </c>
      <c r="F118" s="220">
        <v>175</v>
      </c>
      <c r="G118" s="8">
        <v>291</v>
      </c>
    </row>
    <row r="119" spans="1:7">
      <c r="A119" s="682"/>
      <c r="B119" s="675"/>
      <c r="C119" s="95" t="s">
        <v>326</v>
      </c>
      <c r="D119" s="220">
        <v>4</v>
      </c>
      <c r="E119" s="222">
        <v>25</v>
      </c>
      <c r="F119" s="220">
        <v>100</v>
      </c>
      <c r="G119" s="8">
        <v>291</v>
      </c>
    </row>
    <row r="120" spans="1:7">
      <c r="A120" s="682"/>
      <c r="B120" s="675"/>
      <c r="C120" s="95" t="s">
        <v>1527</v>
      </c>
      <c r="D120" s="220">
        <v>6</v>
      </c>
      <c r="E120" s="222">
        <v>10</v>
      </c>
      <c r="F120" s="220">
        <v>60</v>
      </c>
      <c r="G120" s="8">
        <v>291</v>
      </c>
    </row>
    <row r="121" spans="1:7">
      <c r="A121" s="682"/>
      <c r="B121" s="675"/>
      <c r="C121" s="95" t="s">
        <v>2677</v>
      </c>
      <c r="D121" s="220">
        <v>35</v>
      </c>
      <c r="E121" s="222">
        <v>20</v>
      </c>
      <c r="F121" s="220">
        <v>700</v>
      </c>
      <c r="G121" s="8">
        <v>291</v>
      </c>
    </row>
    <row r="122" spans="1:7">
      <c r="A122" s="682"/>
      <c r="B122" s="675"/>
      <c r="C122" s="95" t="s">
        <v>2678</v>
      </c>
      <c r="D122" s="220">
        <v>6</v>
      </c>
      <c r="E122" s="219">
        <v>100</v>
      </c>
      <c r="F122" s="220">
        <v>600</v>
      </c>
      <c r="G122" s="8">
        <v>291</v>
      </c>
    </row>
    <row r="123" spans="1:7">
      <c r="A123" s="682"/>
      <c r="B123" s="675"/>
      <c r="C123" s="95" t="s">
        <v>827</v>
      </c>
      <c r="D123" s="220">
        <v>5</v>
      </c>
      <c r="E123" s="222">
        <v>149</v>
      </c>
      <c r="F123" s="220">
        <v>745</v>
      </c>
      <c r="G123" s="8">
        <v>291</v>
      </c>
    </row>
    <row r="124" spans="1:7">
      <c r="A124" s="682"/>
      <c r="B124" s="675"/>
      <c r="C124" s="95" t="s">
        <v>824</v>
      </c>
      <c r="D124" s="220">
        <v>7</v>
      </c>
      <c r="E124" s="222">
        <v>100</v>
      </c>
      <c r="F124" s="220">
        <v>700</v>
      </c>
      <c r="G124" s="8">
        <v>291</v>
      </c>
    </row>
    <row r="125" spans="1:7">
      <c r="A125" s="682"/>
      <c r="B125" s="675"/>
      <c r="C125" s="95" t="s">
        <v>2679</v>
      </c>
      <c r="D125" s="220">
        <v>35</v>
      </c>
      <c r="E125" s="222">
        <v>58</v>
      </c>
      <c r="F125" s="220">
        <v>2030</v>
      </c>
      <c r="G125" s="8">
        <v>291</v>
      </c>
    </row>
    <row r="126" spans="1:7">
      <c r="A126" s="682"/>
      <c r="B126" s="675"/>
      <c r="C126" s="95" t="s">
        <v>563</v>
      </c>
      <c r="D126" s="220">
        <v>10</v>
      </c>
      <c r="E126" s="222">
        <v>30</v>
      </c>
      <c r="F126" s="220">
        <v>300</v>
      </c>
      <c r="G126" s="8">
        <v>291</v>
      </c>
    </row>
    <row r="127" spans="1:7">
      <c r="A127" s="682"/>
      <c r="B127" s="675"/>
      <c r="C127" s="95" t="s">
        <v>2680</v>
      </c>
      <c r="D127" s="220">
        <v>10</v>
      </c>
      <c r="E127" s="222">
        <v>30</v>
      </c>
      <c r="F127" s="220">
        <v>300</v>
      </c>
      <c r="G127" s="8">
        <v>291</v>
      </c>
    </row>
    <row r="128" spans="1:7">
      <c r="A128" s="682"/>
      <c r="B128" s="675"/>
      <c r="C128" s="95" t="s">
        <v>2681</v>
      </c>
      <c r="D128" s="220">
        <v>1</v>
      </c>
      <c r="E128" s="222">
        <v>500</v>
      </c>
      <c r="F128" s="220">
        <v>500</v>
      </c>
      <c r="G128" s="8">
        <v>291</v>
      </c>
    </row>
    <row r="129" spans="1:7">
      <c r="A129" s="682"/>
      <c r="B129" s="675"/>
      <c r="C129" s="95" t="s">
        <v>1509</v>
      </c>
      <c r="D129" s="220">
        <v>1</v>
      </c>
      <c r="E129" s="222">
        <v>500</v>
      </c>
      <c r="F129" s="220">
        <v>500</v>
      </c>
      <c r="G129" s="8">
        <v>291</v>
      </c>
    </row>
    <row r="130" spans="1:7">
      <c r="A130" s="682"/>
      <c r="B130" s="675"/>
      <c r="C130" s="95" t="s">
        <v>74</v>
      </c>
      <c r="D130" s="220">
        <v>6</v>
      </c>
      <c r="E130" s="222">
        <v>60</v>
      </c>
      <c r="F130" s="220">
        <v>360</v>
      </c>
      <c r="G130" s="8">
        <v>291</v>
      </c>
    </row>
    <row r="131" spans="1:7">
      <c r="A131" s="682"/>
      <c r="B131" s="675"/>
      <c r="C131" s="95" t="s">
        <v>2682</v>
      </c>
      <c r="D131" s="220">
        <v>8</v>
      </c>
      <c r="E131" s="222">
        <v>60</v>
      </c>
      <c r="F131" s="220">
        <v>480</v>
      </c>
      <c r="G131" s="8">
        <v>291</v>
      </c>
    </row>
    <row r="132" spans="1:7">
      <c r="A132" s="682"/>
      <c r="B132" s="675"/>
      <c r="C132" s="95" t="s">
        <v>1483</v>
      </c>
      <c r="D132" s="220">
        <v>2</v>
      </c>
      <c r="E132" s="222">
        <v>100</v>
      </c>
      <c r="F132" s="220">
        <v>200</v>
      </c>
      <c r="G132" s="8">
        <v>291</v>
      </c>
    </row>
    <row r="133" spans="1:7">
      <c r="A133" s="682"/>
      <c r="B133" s="675"/>
      <c r="C133" s="95" t="s">
        <v>397</v>
      </c>
      <c r="D133" s="220">
        <v>6</v>
      </c>
      <c r="E133" s="222">
        <v>25</v>
      </c>
      <c r="F133" s="220">
        <v>150</v>
      </c>
      <c r="G133" s="8">
        <v>291</v>
      </c>
    </row>
    <row r="134" spans="1:7">
      <c r="A134" s="682"/>
      <c r="B134" s="675"/>
      <c r="C134" s="95" t="s">
        <v>2683</v>
      </c>
      <c r="D134" s="220">
        <v>15</v>
      </c>
      <c r="E134" s="222">
        <v>25</v>
      </c>
      <c r="F134" s="220">
        <v>375</v>
      </c>
      <c r="G134" s="8">
        <v>291</v>
      </c>
    </row>
    <row r="135" spans="1:7">
      <c r="A135" s="682"/>
      <c r="B135" s="675"/>
      <c r="C135" s="95" t="s">
        <v>2684</v>
      </c>
      <c r="D135" s="220">
        <v>27</v>
      </c>
      <c r="E135" s="222">
        <v>25</v>
      </c>
      <c r="F135" s="220">
        <v>675</v>
      </c>
      <c r="G135" s="8">
        <v>291</v>
      </c>
    </row>
    <row r="136" spans="1:7">
      <c r="A136" s="682"/>
      <c r="B136" s="675"/>
      <c r="C136" s="95" t="s">
        <v>2685</v>
      </c>
      <c r="D136" s="220">
        <v>60</v>
      </c>
      <c r="E136" s="222">
        <v>50</v>
      </c>
      <c r="F136" s="220">
        <v>3000</v>
      </c>
      <c r="G136" s="8">
        <v>291</v>
      </c>
    </row>
    <row r="137" spans="1:7">
      <c r="A137" s="682"/>
      <c r="B137" s="675"/>
      <c r="C137" s="95" t="s">
        <v>2686</v>
      </c>
      <c r="D137" s="220">
        <v>50</v>
      </c>
      <c r="E137" s="222">
        <v>25</v>
      </c>
      <c r="F137" s="220">
        <v>1250</v>
      </c>
      <c r="G137" s="8">
        <v>291</v>
      </c>
    </row>
    <row r="138" spans="1:7">
      <c r="A138" s="682"/>
      <c r="B138" s="675"/>
      <c r="C138" s="95" t="s">
        <v>2687</v>
      </c>
      <c r="D138" s="220">
        <v>190</v>
      </c>
      <c r="E138" s="222">
        <v>25</v>
      </c>
      <c r="F138" s="220">
        <v>4750</v>
      </c>
      <c r="G138" s="8">
        <v>291</v>
      </c>
    </row>
    <row r="139" spans="1:7">
      <c r="A139" s="682"/>
      <c r="B139" s="675"/>
      <c r="C139" s="95" t="s">
        <v>2688</v>
      </c>
      <c r="D139" s="220">
        <v>350</v>
      </c>
      <c r="E139" s="222">
        <v>23</v>
      </c>
      <c r="F139" s="220">
        <v>8050</v>
      </c>
      <c r="G139" s="8">
        <v>291</v>
      </c>
    </row>
    <row r="140" spans="1:7">
      <c r="A140" s="682"/>
      <c r="B140" s="675"/>
      <c r="C140" s="95" t="s">
        <v>2689</v>
      </c>
      <c r="D140" s="220">
        <v>60</v>
      </c>
      <c r="E140" s="222">
        <v>25</v>
      </c>
      <c r="F140" s="220">
        <v>1500</v>
      </c>
      <c r="G140" s="8">
        <v>291</v>
      </c>
    </row>
    <row r="141" spans="1:7">
      <c r="A141" s="682"/>
      <c r="B141" s="675"/>
      <c r="C141" s="95" t="s">
        <v>2690</v>
      </c>
      <c r="D141" s="220">
        <v>450</v>
      </c>
      <c r="E141" s="222">
        <v>2</v>
      </c>
      <c r="F141" s="220">
        <v>900</v>
      </c>
      <c r="G141" s="8">
        <v>291</v>
      </c>
    </row>
    <row r="142" spans="1:7" ht="25.5">
      <c r="A142" s="682"/>
      <c r="B142" s="675"/>
      <c r="C142" s="95" t="s">
        <v>2691</v>
      </c>
      <c r="D142" s="220">
        <v>1200</v>
      </c>
      <c r="E142" s="222">
        <v>5</v>
      </c>
      <c r="F142" s="220">
        <v>6000</v>
      </c>
      <c r="G142" s="8">
        <v>291</v>
      </c>
    </row>
    <row r="143" spans="1:7">
      <c r="A143" s="682"/>
      <c r="B143" s="675"/>
      <c r="C143" s="95" t="s">
        <v>2692</v>
      </c>
      <c r="D143" s="220">
        <v>25</v>
      </c>
      <c r="E143" s="222">
        <v>350</v>
      </c>
      <c r="F143" s="220">
        <v>8750</v>
      </c>
      <c r="G143" s="8">
        <v>292</v>
      </c>
    </row>
    <row r="144" spans="1:7">
      <c r="A144" s="682"/>
      <c r="B144" s="675"/>
      <c r="C144" s="95" t="s">
        <v>2693</v>
      </c>
      <c r="D144" s="220">
        <v>6</v>
      </c>
      <c r="E144" s="222">
        <v>350</v>
      </c>
      <c r="F144" s="220">
        <v>2100</v>
      </c>
      <c r="G144" s="8">
        <v>292</v>
      </c>
    </row>
    <row r="145" spans="1:7">
      <c r="A145" s="682"/>
      <c r="B145" s="675"/>
      <c r="C145" s="95" t="s">
        <v>2694</v>
      </c>
      <c r="D145" s="220">
        <v>32</v>
      </c>
      <c r="E145" s="222">
        <v>270</v>
      </c>
      <c r="F145" s="220">
        <v>8640</v>
      </c>
      <c r="G145" s="8">
        <v>292</v>
      </c>
    </row>
    <row r="146" spans="1:7">
      <c r="A146" s="682"/>
      <c r="B146" s="675"/>
      <c r="C146" s="95" t="s">
        <v>2695</v>
      </c>
      <c r="D146" s="220">
        <v>25</v>
      </c>
      <c r="E146" s="222">
        <v>200</v>
      </c>
      <c r="F146" s="220">
        <v>5000</v>
      </c>
      <c r="G146" s="8">
        <v>292</v>
      </c>
    </row>
    <row r="147" spans="1:7">
      <c r="A147" s="682"/>
      <c r="B147" s="675"/>
      <c r="C147" s="95" t="s">
        <v>2696</v>
      </c>
      <c r="D147" s="220">
        <v>7</v>
      </c>
      <c r="E147" s="222">
        <v>170</v>
      </c>
      <c r="F147" s="220">
        <v>1190</v>
      </c>
      <c r="G147" s="8">
        <v>292</v>
      </c>
    </row>
    <row r="148" spans="1:7">
      <c r="A148" s="682"/>
      <c r="B148" s="675"/>
      <c r="C148" s="95" t="s">
        <v>2697</v>
      </c>
      <c r="D148" s="220">
        <v>8</v>
      </c>
      <c r="E148" s="222">
        <v>140</v>
      </c>
      <c r="F148" s="220">
        <v>1120</v>
      </c>
      <c r="G148" s="8">
        <v>292</v>
      </c>
    </row>
    <row r="149" spans="1:7">
      <c r="A149" s="682"/>
      <c r="B149" s="675"/>
      <c r="C149" s="95" t="s">
        <v>2698</v>
      </c>
      <c r="D149" s="220">
        <v>10</v>
      </c>
      <c r="E149" s="222">
        <v>153</v>
      </c>
      <c r="F149" s="220">
        <v>1530</v>
      </c>
      <c r="G149" s="8">
        <v>292</v>
      </c>
    </row>
    <row r="150" spans="1:7" ht="25.5">
      <c r="A150" s="682"/>
      <c r="B150" s="675"/>
      <c r="C150" s="95" t="s">
        <v>2699</v>
      </c>
      <c r="D150" s="220">
        <v>2000</v>
      </c>
      <c r="E150" s="222">
        <v>1</v>
      </c>
      <c r="F150" s="220">
        <v>2000</v>
      </c>
      <c r="G150" s="8">
        <v>293</v>
      </c>
    </row>
    <row r="151" spans="1:7">
      <c r="A151" s="682"/>
      <c r="B151" s="675"/>
      <c r="C151" s="95" t="s">
        <v>2700</v>
      </c>
      <c r="D151" s="220">
        <v>300</v>
      </c>
      <c r="E151" s="222">
        <v>25</v>
      </c>
      <c r="F151" s="220">
        <v>7500</v>
      </c>
      <c r="G151" s="8">
        <v>297</v>
      </c>
    </row>
    <row r="152" spans="1:7">
      <c r="A152" s="682"/>
      <c r="B152" s="675"/>
      <c r="C152" s="95" t="s">
        <v>2701</v>
      </c>
      <c r="D152" s="220">
        <v>4100</v>
      </c>
      <c r="E152" s="222">
        <v>3</v>
      </c>
      <c r="F152" s="220">
        <v>12300</v>
      </c>
      <c r="G152" s="8">
        <v>297</v>
      </c>
    </row>
    <row r="153" spans="1:7">
      <c r="A153" s="682"/>
      <c r="B153" s="675"/>
      <c r="C153" s="95" t="s">
        <v>2702</v>
      </c>
      <c r="D153" s="220">
        <v>4</v>
      </c>
      <c r="E153" s="222">
        <v>700</v>
      </c>
      <c r="F153" s="220">
        <v>2800</v>
      </c>
      <c r="G153" s="8">
        <v>297</v>
      </c>
    </row>
    <row r="154" spans="1:7">
      <c r="A154" s="682"/>
      <c r="B154" s="675"/>
      <c r="C154" s="95" t="s">
        <v>2703</v>
      </c>
      <c r="D154" s="220">
        <v>5</v>
      </c>
      <c r="E154" s="219">
        <v>650</v>
      </c>
      <c r="F154" s="220">
        <v>3250</v>
      </c>
      <c r="G154" s="8">
        <v>297</v>
      </c>
    </row>
    <row r="155" spans="1:7">
      <c r="A155" s="682"/>
      <c r="B155" s="675"/>
      <c r="C155" s="95" t="s">
        <v>2704</v>
      </c>
      <c r="D155" s="220">
        <v>6</v>
      </c>
      <c r="E155" s="219">
        <v>651</v>
      </c>
      <c r="F155" s="220">
        <v>3906</v>
      </c>
      <c r="G155" s="8">
        <v>297</v>
      </c>
    </row>
    <row r="156" spans="1:7">
      <c r="A156" s="682"/>
      <c r="B156" s="675"/>
      <c r="C156" s="95" t="s">
        <v>2705</v>
      </c>
      <c r="D156" s="220">
        <v>10.5</v>
      </c>
      <c r="E156" s="219">
        <v>400</v>
      </c>
      <c r="F156" s="220">
        <v>4200</v>
      </c>
      <c r="G156" s="8">
        <v>297</v>
      </c>
    </row>
    <row r="157" spans="1:7">
      <c r="A157" s="682"/>
      <c r="B157" s="675"/>
      <c r="C157" s="95" t="s">
        <v>2706</v>
      </c>
      <c r="D157" s="220">
        <v>1500</v>
      </c>
      <c r="E157" s="219">
        <v>7</v>
      </c>
      <c r="F157" s="220">
        <v>10500</v>
      </c>
      <c r="G157" s="8">
        <v>297</v>
      </c>
    </row>
    <row r="158" spans="1:7" ht="25.5">
      <c r="A158" s="682"/>
      <c r="B158" s="675"/>
      <c r="C158" s="95" t="s">
        <v>2707</v>
      </c>
      <c r="D158" s="220">
        <v>3000</v>
      </c>
      <c r="E158" s="219">
        <v>5</v>
      </c>
      <c r="F158" s="220">
        <v>15000</v>
      </c>
      <c r="G158" s="8">
        <v>297</v>
      </c>
    </row>
    <row r="159" spans="1:7">
      <c r="A159" s="682"/>
      <c r="B159" s="675"/>
      <c r="C159" s="95" t="s">
        <v>2708</v>
      </c>
      <c r="D159" s="220">
        <v>60</v>
      </c>
      <c r="E159" s="219">
        <v>25</v>
      </c>
      <c r="F159" s="220">
        <v>1500</v>
      </c>
      <c r="G159" s="8">
        <v>297</v>
      </c>
    </row>
    <row r="160" spans="1:7">
      <c r="A160" s="682"/>
      <c r="B160" s="675"/>
      <c r="C160" s="95" t="s">
        <v>2709</v>
      </c>
      <c r="D160" s="220">
        <v>20</v>
      </c>
      <c r="E160" s="219">
        <v>26</v>
      </c>
      <c r="F160" s="220">
        <v>520</v>
      </c>
      <c r="G160" s="8">
        <v>297</v>
      </c>
    </row>
    <row r="161" spans="1:7">
      <c r="A161" s="682"/>
      <c r="B161" s="675"/>
      <c r="C161" s="95" t="s">
        <v>2710</v>
      </c>
      <c r="D161" s="220">
        <v>1800</v>
      </c>
      <c r="E161" s="219">
        <v>7</v>
      </c>
      <c r="F161" s="220">
        <v>12600</v>
      </c>
      <c r="G161" s="8">
        <v>298</v>
      </c>
    </row>
    <row r="162" spans="1:7">
      <c r="A162" s="682"/>
      <c r="B162" s="675"/>
      <c r="C162" s="95" t="s">
        <v>2711</v>
      </c>
      <c r="D162" s="220">
        <v>450</v>
      </c>
      <c r="E162" s="219">
        <v>35</v>
      </c>
      <c r="F162" s="220">
        <v>15750</v>
      </c>
      <c r="G162" s="8">
        <v>298</v>
      </c>
    </row>
    <row r="163" spans="1:7">
      <c r="A163" s="682"/>
      <c r="B163" s="675"/>
      <c r="C163" s="95" t="s">
        <v>2712</v>
      </c>
      <c r="D163" s="220">
        <v>1500</v>
      </c>
      <c r="E163" s="219">
        <v>15</v>
      </c>
      <c r="F163" s="220">
        <v>22500</v>
      </c>
      <c r="G163" s="8">
        <v>298</v>
      </c>
    </row>
    <row r="164" spans="1:7">
      <c r="A164" s="682"/>
      <c r="B164" s="675"/>
      <c r="C164" s="95" t="s">
        <v>2713</v>
      </c>
      <c r="D164" s="220">
        <v>450</v>
      </c>
      <c r="E164" s="219">
        <v>35</v>
      </c>
      <c r="F164" s="220">
        <v>15750</v>
      </c>
      <c r="G164" s="8">
        <v>298</v>
      </c>
    </row>
    <row r="165" spans="1:7">
      <c r="A165" s="682"/>
      <c r="B165" s="675"/>
      <c r="C165" s="95" t="s">
        <v>2714</v>
      </c>
      <c r="D165" s="220">
        <v>400</v>
      </c>
      <c r="E165" s="219">
        <v>25</v>
      </c>
      <c r="F165" s="220">
        <v>10000</v>
      </c>
      <c r="G165" s="8">
        <v>298</v>
      </c>
    </row>
    <row r="166" spans="1:7">
      <c r="A166" s="682"/>
      <c r="B166" s="675"/>
      <c r="C166" s="95" t="s">
        <v>2715</v>
      </c>
      <c r="D166" s="220">
        <v>200</v>
      </c>
      <c r="E166" s="219">
        <v>15</v>
      </c>
      <c r="F166" s="220">
        <v>3000</v>
      </c>
      <c r="G166" s="8">
        <v>298</v>
      </c>
    </row>
    <row r="167" spans="1:7">
      <c r="A167" s="682"/>
      <c r="B167" s="675"/>
      <c r="C167" s="95" t="s">
        <v>2715</v>
      </c>
      <c r="D167" s="220">
        <v>200</v>
      </c>
      <c r="E167" s="219">
        <v>15</v>
      </c>
      <c r="F167" s="220">
        <v>3000</v>
      </c>
      <c r="G167" s="8">
        <v>298</v>
      </c>
    </row>
    <row r="168" spans="1:7">
      <c r="A168" s="682"/>
      <c r="B168" s="675"/>
      <c r="C168" s="95" t="s">
        <v>2716</v>
      </c>
      <c r="D168" s="220">
        <v>200</v>
      </c>
      <c r="E168" s="219">
        <v>15</v>
      </c>
      <c r="F168" s="220">
        <v>3000</v>
      </c>
      <c r="G168" s="8">
        <v>298</v>
      </c>
    </row>
    <row r="169" spans="1:7">
      <c r="A169" s="682"/>
      <c r="B169" s="675"/>
      <c r="C169" s="95" t="s">
        <v>2717</v>
      </c>
      <c r="D169" s="220">
        <v>400</v>
      </c>
      <c r="E169" s="219">
        <v>5</v>
      </c>
      <c r="F169" s="220">
        <v>2000</v>
      </c>
      <c r="G169" s="8">
        <v>298</v>
      </c>
    </row>
    <row r="170" spans="1:7" ht="25.5">
      <c r="A170" s="682"/>
      <c r="B170" s="675"/>
      <c r="C170" s="95" t="s">
        <v>2718</v>
      </c>
      <c r="D170" s="220">
        <v>10</v>
      </c>
      <c r="E170" s="219">
        <v>100</v>
      </c>
      <c r="F170" s="220">
        <v>1000</v>
      </c>
      <c r="G170" s="8">
        <v>299</v>
      </c>
    </row>
    <row r="171" spans="1:7">
      <c r="A171" s="682"/>
      <c r="B171" s="675"/>
      <c r="C171" s="95" t="s">
        <v>2719</v>
      </c>
      <c r="D171" s="220">
        <v>32</v>
      </c>
      <c r="E171" s="219">
        <v>50</v>
      </c>
      <c r="F171" s="220">
        <v>1600</v>
      </c>
      <c r="G171" s="8">
        <v>299</v>
      </c>
    </row>
    <row r="172" spans="1:7">
      <c r="A172" s="682"/>
      <c r="B172" s="675"/>
      <c r="C172" s="95" t="s">
        <v>2720</v>
      </c>
      <c r="D172" s="220">
        <v>160</v>
      </c>
      <c r="E172" s="219">
        <v>22</v>
      </c>
      <c r="F172" s="220">
        <v>3520</v>
      </c>
      <c r="G172" s="8">
        <v>299</v>
      </c>
    </row>
    <row r="173" spans="1:7">
      <c r="A173" s="682"/>
      <c r="B173" s="675"/>
      <c r="C173" s="95" t="s">
        <v>2721</v>
      </c>
      <c r="D173" s="220">
        <v>30</v>
      </c>
      <c r="E173" s="219">
        <v>25</v>
      </c>
      <c r="F173" s="220">
        <v>750</v>
      </c>
      <c r="G173" s="8">
        <v>299</v>
      </c>
    </row>
    <row r="174" spans="1:7">
      <c r="A174" s="682"/>
      <c r="B174" s="675"/>
      <c r="C174" s="95" t="s">
        <v>2722</v>
      </c>
      <c r="D174" s="220">
        <v>150</v>
      </c>
      <c r="E174" s="219">
        <v>20</v>
      </c>
      <c r="F174" s="220">
        <v>3000</v>
      </c>
      <c r="G174" s="8">
        <v>299</v>
      </c>
    </row>
    <row r="175" spans="1:7">
      <c r="A175" s="682"/>
      <c r="B175" s="675"/>
      <c r="C175" s="95" t="s">
        <v>2723</v>
      </c>
      <c r="D175" s="220">
        <v>5</v>
      </c>
      <c r="E175" s="219">
        <v>22</v>
      </c>
      <c r="F175" s="220">
        <v>110</v>
      </c>
      <c r="G175" s="8">
        <v>299</v>
      </c>
    </row>
    <row r="176" spans="1:7" ht="25.5">
      <c r="A176" s="682"/>
      <c r="B176" s="675"/>
      <c r="C176" s="95" t="s">
        <v>2724</v>
      </c>
      <c r="D176" s="220">
        <v>900</v>
      </c>
      <c r="E176" s="219">
        <v>8</v>
      </c>
      <c r="F176" s="220">
        <v>7200</v>
      </c>
      <c r="G176" s="8">
        <v>322</v>
      </c>
    </row>
    <row r="177" spans="1:7" ht="25.5">
      <c r="A177" s="682"/>
      <c r="B177" s="675"/>
      <c r="C177" s="95" t="s">
        <v>2725</v>
      </c>
      <c r="D177" s="220">
        <v>650</v>
      </c>
      <c r="E177" s="219">
        <v>18</v>
      </c>
      <c r="F177" s="220">
        <v>11700</v>
      </c>
      <c r="G177" s="8">
        <v>322</v>
      </c>
    </row>
    <row r="178" spans="1:7" ht="25.5">
      <c r="A178" s="682"/>
      <c r="B178" s="675"/>
      <c r="C178" s="95" t="s">
        <v>2726</v>
      </c>
      <c r="D178" s="220">
        <v>1300</v>
      </c>
      <c r="E178" s="219">
        <v>2</v>
      </c>
      <c r="F178" s="220">
        <v>2600</v>
      </c>
      <c r="G178" s="8">
        <v>322</v>
      </c>
    </row>
    <row r="179" spans="1:7" ht="25.5">
      <c r="A179" s="682"/>
      <c r="B179" s="675"/>
      <c r="C179" s="95" t="s">
        <v>2727</v>
      </c>
      <c r="D179" s="220">
        <v>3500</v>
      </c>
      <c r="E179" s="219">
        <v>4</v>
      </c>
      <c r="F179" s="220">
        <v>14000</v>
      </c>
      <c r="G179" s="8">
        <v>328</v>
      </c>
    </row>
    <row r="180" spans="1:7" ht="25.5">
      <c r="A180" s="682"/>
      <c r="B180" s="675"/>
      <c r="C180" s="95" t="s">
        <v>2728</v>
      </c>
      <c r="D180" s="220">
        <v>7500</v>
      </c>
      <c r="E180" s="219">
        <v>9</v>
      </c>
      <c r="F180" s="220">
        <v>67500</v>
      </c>
      <c r="G180" s="8">
        <v>328</v>
      </c>
    </row>
    <row r="181" spans="1:7" ht="25.5">
      <c r="A181" s="682"/>
      <c r="B181" s="675"/>
      <c r="C181" s="95" t="s">
        <v>2729</v>
      </c>
      <c r="D181" s="220">
        <v>9145</v>
      </c>
      <c r="E181" s="219">
        <v>1</v>
      </c>
      <c r="F181" s="220">
        <v>9145</v>
      </c>
      <c r="G181" s="8">
        <v>328</v>
      </c>
    </row>
    <row r="182" spans="1:7" ht="25.5">
      <c r="A182" s="682"/>
      <c r="B182" s="675"/>
      <c r="C182" s="95" t="s">
        <v>2730</v>
      </c>
      <c r="D182" s="220">
        <v>600</v>
      </c>
      <c r="E182" s="219">
        <v>10</v>
      </c>
      <c r="F182" s="220">
        <v>6000</v>
      </c>
      <c r="G182" s="8">
        <v>328</v>
      </c>
    </row>
    <row r="183" spans="1:7" ht="25.5">
      <c r="A183" s="682"/>
      <c r="B183" s="675"/>
      <c r="C183" s="95" t="s">
        <v>2731</v>
      </c>
      <c r="D183" s="220">
        <v>5000</v>
      </c>
      <c r="E183" s="219">
        <v>8</v>
      </c>
      <c r="F183" s="220">
        <v>40000</v>
      </c>
      <c r="G183" s="8">
        <v>329</v>
      </c>
    </row>
    <row r="184" spans="1:7" ht="25.5">
      <c r="A184" s="682"/>
      <c r="B184" s="675"/>
      <c r="C184" s="95" t="s">
        <v>2732</v>
      </c>
      <c r="D184" s="220">
        <v>1600</v>
      </c>
      <c r="E184" s="219">
        <v>3</v>
      </c>
      <c r="F184" s="220">
        <v>4800</v>
      </c>
      <c r="G184" s="8">
        <v>329</v>
      </c>
    </row>
    <row r="185" spans="1:7" ht="25.5">
      <c r="A185" s="682"/>
      <c r="B185" s="675"/>
      <c r="C185" s="95" t="s">
        <v>2733</v>
      </c>
      <c r="D185" s="220">
        <v>225</v>
      </c>
      <c r="E185" s="219">
        <v>30</v>
      </c>
      <c r="F185" s="220">
        <v>6750</v>
      </c>
      <c r="G185" s="8">
        <v>329</v>
      </c>
    </row>
    <row r="186" spans="1:7" ht="25.5">
      <c r="A186" s="682"/>
      <c r="B186" s="675"/>
      <c r="C186" s="95" t="s">
        <v>2734</v>
      </c>
      <c r="D186" s="220">
        <v>3500</v>
      </c>
      <c r="E186" s="219">
        <v>3</v>
      </c>
      <c r="F186" s="220">
        <v>10500</v>
      </c>
      <c r="G186" s="8">
        <v>329</v>
      </c>
    </row>
    <row r="187" spans="1:7" ht="12.75" customHeight="1">
      <c r="A187" s="682" t="s">
        <v>2735</v>
      </c>
      <c r="B187" s="840" t="s">
        <v>2736</v>
      </c>
      <c r="C187" s="95" t="s">
        <v>2651</v>
      </c>
      <c r="D187" s="220">
        <v>3700</v>
      </c>
      <c r="E187" s="219">
        <v>2</v>
      </c>
      <c r="F187" s="220">
        <v>7400</v>
      </c>
      <c r="G187" s="8">
        <v>267</v>
      </c>
    </row>
    <row r="188" spans="1:7">
      <c r="A188" s="682"/>
      <c r="B188" s="840"/>
      <c r="C188" s="95" t="s">
        <v>2652</v>
      </c>
      <c r="D188" s="220">
        <v>1350</v>
      </c>
      <c r="E188" s="219">
        <v>3</v>
      </c>
      <c r="F188" s="220">
        <v>4050</v>
      </c>
      <c r="G188" s="8">
        <v>267</v>
      </c>
    </row>
    <row r="189" spans="1:7">
      <c r="A189" s="682"/>
      <c r="B189" s="840"/>
      <c r="C189" s="95" t="s">
        <v>824</v>
      </c>
      <c r="D189" s="220">
        <v>6</v>
      </c>
      <c r="E189" s="219">
        <v>100</v>
      </c>
      <c r="F189" s="220">
        <v>600</v>
      </c>
      <c r="G189" s="8">
        <v>291</v>
      </c>
    </row>
    <row r="190" spans="1:7">
      <c r="A190" s="682"/>
      <c r="B190" s="840"/>
      <c r="C190" s="95" t="s">
        <v>2681</v>
      </c>
      <c r="D190" s="220">
        <v>1</v>
      </c>
      <c r="E190" s="219">
        <v>300</v>
      </c>
      <c r="F190" s="220">
        <v>300</v>
      </c>
      <c r="G190" s="8">
        <v>291</v>
      </c>
    </row>
    <row r="191" spans="1:7" ht="12.75" customHeight="1">
      <c r="A191" s="682"/>
      <c r="B191" s="840" t="s">
        <v>2737</v>
      </c>
      <c r="C191" s="95" t="s">
        <v>1509</v>
      </c>
      <c r="D191" s="220">
        <v>1</v>
      </c>
      <c r="E191" s="219">
        <v>245</v>
      </c>
      <c r="F191" s="220">
        <v>245</v>
      </c>
      <c r="G191" s="8">
        <v>291</v>
      </c>
    </row>
    <row r="192" spans="1:7">
      <c r="A192" s="682"/>
      <c r="B192" s="840"/>
      <c r="C192" s="95" t="s">
        <v>2610</v>
      </c>
      <c r="D192" s="220">
        <v>1136</v>
      </c>
      <c r="E192" s="219">
        <v>1</v>
      </c>
      <c r="F192" s="220">
        <v>1136</v>
      </c>
      <c r="G192" s="8">
        <v>241</v>
      </c>
    </row>
    <row r="193" spans="1:7">
      <c r="A193" s="682"/>
      <c r="B193" s="840"/>
      <c r="C193" s="95" t="s">
        <v>2611</v>
      </c>
      <c r="D193" s="220">
        <v>35</v>
      </c>
      <c r="E193" s="219">
        <v>225</v>
      </c>
      <c r="F193" s="220">
        <v>7875</v>
      </c>
      <c r="G193" s="8">
        <v>241</v>
      </c>
    </row>
    <row r="194" spans="1:7">
      <c r="A194" s="682"/>
      <c r="B194" s="840"/>
      <c r="C194" s="95" t="s">
        <v>2613</v>
      </c>
      <c r="D194" s="220">
        <v>38</v>
      </c>
      <c r="E194" s="219">
        <v>200</v>
      </c>
      <c r="F194" s="220">
        <v>7600</v>
      </c>
      <c r="G194" s="8">
        <v>241</v>
      </c>
    </row>
    <row r="195" spans="1:7" ht="25.5" customHeight="1">
      <c r="A195" s="682" t="s">
        <v>4887</v>
      </c>
      <c r="B195" s="675" t="s">
        <v>2738</v>
      </c>
      <c r="C195" s="95" t="s">
        <v>2739</v>
      </c>
      <c r="D195" s="220">
        <v>200000</v>
      </c>
      <c r="E195" s="219">
        <v>1</v>
      </c>
      <c r="F195" s="220">
        <v>200000</v>
      </c>
      <c r="G195" s="8">
        <v>165</v>
      </c>
    </row>
    <row r="196" spans="1:7">
      <c r="A196" s="682"/>
      <c r="B196" s="675"/>
      <c r="C196" s="95" t="s">
        <v>2740</v>
      </c>
      <c r="D196" s="220">
        <v>7000</v>
      </c>
      <c r="E196" s="219">
        <v>68</v>
      </c>
      <c r="F196" s="220">
        <v>476000</v>
      </c>
      <c r="G196" s="8">
        <v>191</v>
      </c>
    </row>
    <row r="197" spans="1:7" ht="25.5">
      <c r="A197" s="682"/>
      <c r="B197" s="675"/>
      <c r="C197" s="95" t="s">
        <v>2741</v>
      </c>
      <c r="D197" s="220">
        <v>10000</v>
      </c>
      <c r="E197" s="219">
        <v>1</v>
      </c>
      <c r="F197" s="220">
        <v>10000</v>
      </c>
      <c r="G197" s="8">
        <v>199</v>
      </c>
    </row>
    <row r="198" spans="1:7" ht="51">
      <c r="A198" s="682"/>
      <c r="B198" s="675" t="s">
        <v>7</v>
      </c>
      <c r="C198" s="95" t="s">
        <v>2742</v>
      </c>
      <c r="D198" s="220">
        <v>900</v>
      </c>
      <c r="E198" s="219">
        <v>100</v>
      </c>
      <c r="F198" s="220">
        <v>90000</v>
      </c>
      <c r="G198" s="8">
        <v>233</v>
      </c>
    </row>
    <row r="199" spans="1:7">
      <c r="A199" s="682"/>
      <c r="B199" s="675"/>
      <c r="C199" s="95" t="s">
        <v>2743</v>
      </c>
      <c r="D199" s="220">
        <v>1240.5</v>
      </c>
      <c r="E199" s="219">
        <v>200</v>
      </c>
      <c r="F199" s="220">
        <v>248100</v>
      </c>
      <c r="G199" s="8">
        <v>253</v>
      </c>
    </row>
    <row r="200" spans="1:7" ht="25.5">
      <c r="A200" s="682"/>
      <c r="B200" s="675"/>
      <c r="C200" s="95" t="s">
        <v>2744</v>
      </c>
      <c r="D200" s="220">
        <v>5625</v>
      </c>
      <c r="E200" s="219">
        <v>16</v>
      </c>
      <c r="F200" s="220">
        <v>90000</v>
      </c>
      <c r="G200" s="8">
        <v>262</v>
      </c>
    </row>
    <row r="201" spans="1:7">
      <c r="A201" s="682"/>
      <c r="B201" s="675"/>
      <c r="C201" s="95" t="s">
        <v>2745</v>
      </c>
      <c r="D201" s="220">
        <v>50</v>
      </c>
      <c r="E201" s="222">
        <v>13360</v>
      </c>
      <c r="F201" s="220">
        <v>668000</v>
      </c>
      <c r="G201" s="8">
        <v>262</v>
      </c>
    </row>
    <row r="202" spans="1:7">
      <c r="A202" s="682"/>
      <c r="B202" s="675"/>
      <c r="C202" s="95" t="s">
        <v>2746</v>
      </c>
      <c r="D202" s="220">
        <v>100</v>
      </c>
      <c r="E202" s="222">
        <v>9100</v>
      </c>
      <c r="F202" s="220">
        <v>910000</v>
      </c>
      <c r="G202" s="8">
        <v>262</v>
      </c>
    </row>
    <row r="203" spans="1:7">
      <c r="A203" s="682"/>
      <c r="B203" s="675"/>
      <c r="C203" s="95" t="s">
        <v>2747</v>
      </c>
      <c r="D203" s="220">
        <v>100</v>
      </c>
      <c r="E203" s="219">
        <v>240</v>
      </c>
      <c r="F203" s="220">
        <v>24000</v>
      </c>
      <c r="G203" s="8">
        <v>268</v>
      </c>
    </row>
    <row r="204" spans="1:7">
      <c r="A204" s="682"/>
      <c r="B204" s="675" t="s">
        <v>4893</v>
      </c>
      <c r="C204" s="95" t="s">
        <v>2748</v>
      </c>
      <c r="D204" s="220">
        <v>130</v>
      </c>
      <c r="E204" s="219">
        <v>60</v>
      </c>
      <c r="F204" s="220">
        <v>7800</v>
      </c>
      <c r="G204" s="8">
        <v>268</v>
      </c>
    </row>
    <row r="205" spans="1:7" ht="25.5">
      <c r="A205" s="682"/>
      <c r="B205" s="675"/>
      <c r="C205" s="95" t="s">
        <v>2749</v>
      </c>
      <c r="D205" s="220">
        <v>800</v>
      </c>
      <c r="E205" s="219">
        <v>50</v>
      </c>
      <c r="F205" s="220">
        <v>40000</v>
      </c>
      <c r="G205" s="8">
        <v>298</v>
      </c>
    </row>
    <row r="206" spans="1:7" ht="38.25">
      <c r="A206" s="682"/>
      <c r="B206" s="675" t="s">
        <v>4894</v>
      </c>
      <c r="C206" s="95" t="s">
        <v>2750</v>
      </c>
      <c r="D206" s="220">
        <v>650717</v>
      </c>
      <c r="E206" s="219">
        <v>1</v>
      </c>
      <c r="F206" s="220">
        <v>650717</v>
      </c>
      <c r="G206" s="8">
        <v>298</v>
      </c>
    </row>
    <row r="207" spans="1:7" ht="25.5">
      <c r="A207" s="682"/>
      <c r="B207" s="675"/>
      <c r="C207" s="95" t="s">
        <v>2751</v>
      </c>
      <c r="D207" s="220">
        <v>190000</v>
      </c>
      <c r="E207" s="219">
        <v>10</v>
      </c>
      <c r="F207" s="220">
        <v>1900000</v>
      </c>
      <c r="G207" s="8">
        <v>325</v>
      </c>
    </row>
    <row r="208" spans="1:7" ht="25.5">
      <c r="A208" s="682"/>
      <c r="B208" s="675"/>
      <c r="C208" s="95" t="s">
        <v>2752</v>
      </c>
      <c r="D208" s="220">
        <v>145000</v>
      </c>
      <c r="E208" s="219">
        <v>5</v>
      </c>
      <c r="F208" s="220">
        <v>725000</v>
      </c>
      <c r="G208" s="8">
        <v>325</v>
      </c>
    </row>
    <row r="209" spans="1:7" ht="25.5">
      <c r="A209" s="682"/>
      <c r="B209" s="675"/>
      <c r="C209" s="95" t="s">
        <v>2753</v>
      </c>
      <c r="D209" s="220">
        <v>13000</v>
      </c>
      <c r="E209" s="219">
        <v>6</v>
      </c>
      <c r="F209" s="220">
        <v>78000</v>
      </c>
      <c r="G209" s="8">
        <v>325</v>
      </c>
    </row>
    <row r="210" spans="1:7" ht="25.5">
      <c r="A210" s="682"/>
      <c r="B210" s="675"/>
      <c r="C210" s="95" t="s">
        <v>2754</v>
      </c>
      <c r="D210" s="220">
        <v>7787</v>
      </c>
      <c r="E210" s="219">
        <v>15</v>
      </c>
      <c r="F210" s="220">
        <v>116805</v>
      </c>
      <c r="G210" s="8">
        <v>329</v>
      </c>
    </row>
    <row r="211" spans="1:7" ht="27.75" customHeight="1">
      <c r="A211" s="682" t="s">
        <v>2755</v>
      </c>
      <c r="B211" s="675" t="s">
        <v>2756</v>
      </c>
      <c r="C211" s="464" t="s">
        <v>2757</v>
      </c>
      <c r="D211" s="220">
        <v>18000</v>
      </c>
      <c r="E211" s="219">
        <v>2</v>
      </c>
      <c r="F211" s="220">
        <v>36000</v>
      </c>
      <c r="G211" s="8">
        <v>297</v>
      </c>
    </row>
    <row r="212" spans="1:7" ht="38.25" customHeight="1" thickBot="1">
      <c r="A212" s="680"/>
      <c r="B212" s="678"/>
      <c r="C212" s="119" t="s">
        <v>2759</v>
      </c>
      <c r="D212" s="225">
        <v>300</v>
      </c>
      <c r="E212" s="224">
        <v>5</v>
      </c>
      <c r="F212" s="225">
        <v>1500</v>
      </c>
      <c r="G212" s="226">
        <v>297</v>
      </c>
    </row>
    <row r="213" spans="1:7" ht="13.5" customHeight="1" thickBot="1">
      <c r="A213" s="841" t="s">
        <v>2758</v>
      </c>
      <c r="B213" s="842"/>
      <c r="C213" s="842"/>
      <c r="D213" s="842"/>
      <c r="E213" s="843"/>
      <c r="F213" s="475">
        <f>SUM(F6:F212)</f>
        <v>8726246</v>
      </c>
      <c r="G213" s="476"/>
    </row>
  </sheetData>
  <mergeCells count="14">
    <mergeCell ref="A213:E213"/>
    <mergeCell ref="A195:A210"/>
    <mergeCell ref="A211:A212"/>
    <mergeCell ref="B211:B212"/>
    <mergeCell ref="B195:B197"/>
    <mergeCell ref="B198:B203"/>
    <mergeCell ref="B204:B205"/>
    <mergeCell ref="B206:B210"/>
    <mergeCell ref="A4:B4"/>
    <mergeCell ref="A6:A186"/>
    <mergeCell ref="B6:B186"/>
    <mergeCell ref="A187:A194"/>
    <mergeCell ref="B187:B190"/>
    <mergeCell ref="B191:B194"/>
  </mergeCells>
  <pageMargins left="0.70866141732283472" right="0.70866141732283472" top="0.74803149606299213" bottom="0.74803149606299213" header="0.31496062992125984" footer="0.31496062992125984"/>
  <pageSetup scale="5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0"/>
  <sheetViews>
    <sheetView view="pageBreakPreview" zoomScale="60" zoomScaleNormal="100" workbookViewId="0">
      <selection activeCell="B6" sqref="B6:B115"/>
    </sheetView>
  </sheetViews>
  <sheetFormatPr baseColWidth="10" defaultRowHeight="12.75"/>
  <cols>
    <col min="1" max="1" width="29.85546875" style="184" customWidth="1"/>
    <col min="2" max="2" width="22.28515625" style="184" customWidth="1"/>
    <col min="3" max="3" width="16.42578125" style="184" hidden="1" customWidth="1"/>
    <col min="4" max="4" width="25.28515625" style="184" customWidth="1"/>
    <col min="5" max="5" width="16.5703125" style="1" customWidth="1"/>
    <col min="6" max="6" width="15.7109375" style="1" customWidth="1"/>
    <col min="7" max="7" width="19.28515625" style="1" customWidth="1"/>
    <col min="8" max="8" width="13.7109375" style="1" customWidth="1"/>
    <col min="9" max="9" width="16" style="1" customWidth="1"/>
    <col min="10" max="10" width="11.42578125" style="1"/>
    <col min="11" max="11" width="12.85546875" style="1" bestFit="1" customWidth="1"/>
    <col min="12" max="16384" width="11.42578125" style="1"/>
  </cols>
  <sheetData>
    <row r="1" spans="1:18">
      <c r="A1" s="520" t="s">
        <v>0</v>
      </c>
      <c r="B1" s="623"/>
      <c r="C1" s="623"/>
      <c r="D1" s="623"/>
      <c r="E1" s="255"/>
      <c r="F1" s="255"/>
      <c r="G1" s="255"/>
      <c r="H1" s="255"/>
      <c r="I1" s="55"/>
      <c r="J1" s="55"/>
      <c r="K1" s="55"/>
      <c r="L1" s="55"/>
      <c r="M1" s="55"/>
      <c r="N1" s="55"/>
      <c r="O1" s="55"/>
      <c r="P1" s="55"/>
      <c r="Q1" s="55"/>
      <c r="R1" s="55"/>
    </row>
    <row r="2" spans="1:18" ht="12.75" customHeight="1">
      <c r="A2" s="91" t="s">
        <v>311</v>
      </c>
      <c r="B2" s="515"/>
      <c r="C2" s="515"/>
      <c r="D2" s="515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</row>
    <row r="3" spans="1:18" ht="12.75" customHeight="1">
      <c r="A3" s="91" t="s">
        <v>628</v>
      </c>
      <c r="B3" s="515"/>
      <c r="C3" s="515"/>
      <c r="D3" s="515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</row>
    <row r="4" spans="1:18" ht="13.5" customHeight="1" thickBot="1">
      <c r="A4" s="830" t="s">
        <v>309</v>
      </c>
      <c r="B4" s="830"/>
      <c r="C4" s="97"/>
      <c r="D4" s="97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</row>
    <row r="5" spans="1:18" ht="36.75" customHeight="1">
      <c r="A5" s="195" t="s">
        <v>839</v>
      </c>
      <c r="B5" s="196" t="s">
        <v>1</v>
      </c>
      <c r="C5" s="196"/>
      <c r="D5" s="180" t="s">
        <v>2</v>
      </c>
      <c r="E5" s="180" t="s">
        <v>3</v>
      </c>
      <c r="F5" s="179" t="s">
        <v>4</v>
      </c>
      <c r="G5" s="179" t="s">
        <v>5</v>
      </c>
      <c r="H5" s="181" t="s">
        <v>310</v>
      </c>
    </row>
    <row r="6" spans="1:18" ht="25.5" customHeight="1">
      <c r="A6" s="847" t="s">
        <v>505</v>
      </c>
      <c r="B6" s="846" t="s">
        <v>7</v>
      </c>
      <c r="C6" s="174"/>
      <c r="D6" s="95" t="s">
        <v>341</v>
      </c>
      <c r="E6" s="175">
        <v>25642.25</v>
      </c>
      <c r="F6" s="176">
        <v>12</v>
      </c>
      <c r="G6" s="175">
        <f>+E6*F6</f>
        <v>307707</v>
      </c>
      <c r="H6" s="177">
        <v>111</v>
      </c>
    </row>
    <row r="7" spans="1:18">
      <c r="A7" s="847"/>
      <c r="B7" s="846"/>
      <c r="C7" s="174"/>
      <c r="D7" s="95" t="s">
        <v>9</v>
      </c>
      <c r="E7" s="175">
        <v>500</v>
      </c>
      <c r="F7" s="176">
        <v>12</v>
      </c>
      <c r="G7" s="175">
        <f t="shared" ref="G7:G75" si="0">+E7*F7</f>
        <v>6000</v>
      </c>
      <c r="H7" s="177">
        <v>112</v>
      </c>
    </row>
    <row r="8" spans="1:18">
      <c r="A8" s="847"/>
      <c r="B8" s="846"/>
      <c r="C8" s="174"/>
      <c r="D8" s="95" t="s">
        <v>795</v>
      </c>
      <c r="E8" s="175">
        <v>18500</v>
      </c>
      <c r="F8" s="176">
        <v>12</v>
      </c>
      <c r="G8" s="175">
        <f t="shared" si="0"/>
        <v>222000</v>
      </c>
      <c r="H8" s="177">
        <v>113</v>
      </c>
    </row>
    <row r="9" spans="1:18">
      <c r="A9" s="847"/>
      <c r="B9" s="846"/>
      <c r="C9" s="174"/>
      <c r="D9" s="174" t="s">
        <v>881</v>
      </c>
      <c r="E9" s="175">
        <v>550</v>
      </c>
      <c r="F9" s="176">
        <v>4</v>
      </c>
      <c r="G9" s="175">
        <f>+E9*F9</f>
        <v>2200</v>
      </c>
      <c r="H9" s="177">
        <v>322</v>
      </c>
    </row>
    <row r="10" spans="1:18">
      <c r="A10" s="847"/>
      <c r="B10" s="846"/>
      <c r="C10" s="174"/>
      <c r="D10" s="174" t="s">
        <v>882</v>
      </c>
      <c r="E10" s="175">
        <v>1462</v>
      </c>
      <c r="F10" s="176">
        <v>1</v>
      </c>
      <c r="G10" s="175">
        <f>+E10*F10</f>
        <v>1462</v>
      </c>
      <c r="H10" s="177">
        <v>322</v>
      </c>
    </row>
    <row r="11" spans="1:18">
      <c r="A11" s="847"/>
      <c r="B11" s="846"/>
      <c r="C11" s="174"/>
      <c r="D11" s="174" t="s">
        <v>883</v>
      </c>
      <c r="E11" s="175">
        <v>350</v>
      </c>
      <c r="F11" s="176">
        <v>6</v>
      </c>
      <c r="G11" s="175">
        <f>+E11*F11</f>
        <v>2100</v>
      </c>
      <c r="H11" s="177">
        <v>322</v>
      </c>
    </row>
    <row r="12" spans="1:18">
      <c r="A12" s="847"/>
      <c r="B12" s="846"/>
      <c r="C12" s="174"/>
      <c r="D12" s="174" t="s">
        <v>884</v>
      </c>
      <c r="E12" s="175">
        <v>5500</v>
      </c>
      <c r="F12" s="176">
        <v>15</v>
      </c>
      <c r="G12" s="175">
        <f>+E12*F12</f>
        <v>82500</v>
      </c>
      <c r="H12" s="177">
        <v>328</v>
      </c>
    </row>
    <row r="13" spans="1:18">
      <c r="A13" s="847"/>
      <c r="B13" s="846"/>
      <c r="C13" s="174"/>
      <c r="D13" s="174" t="s">
        <v>885</v>
      </c>
      <c r="E13" s="175">
        <v>6000</v>
      </c>
      <c r="F13" s="176">
        <v>4</v>
      </c>
      <c r="G13" s="175">
        <f>+E13*F13</f>
        <v>24000</v>
      </c>
      <c r="H13" s="177">
        <v>328</v>
      </c>
    </row>
    <row r="14" spans="1:18" ht="25.5">
      <c r="A14" s="847"/>
      <c r="B14" s="846"/>
      <c r="C14" s="174"/>
      <c r="D14" s="95" t="s">
        <v>797</v>
      </c>
      <c r="E14" s="175">
        <v>5155</v>
      </c>
      <c r="F14" s="176">
        <v>5</v>
      </c>
      <c r="G14" s="175">
        <f t="shared" si="0"/>
        <v>25775</v>
      </c>
      <c r="H14" s="177">
        <v>121</v>
      </c>
    </row>
    <row r="15" spans="1:18" ht="38.25">
      <c r="A15" s="847"/>
      <c r="B15" s="846"/>
      <c r="C15" s="174"/>
      <c r="D15" s="95" t="s">
        <v>798</v>
      </c>
      <c r="E15" s="175">
        <v>6762.833333333333</v>
      </c>
      <c r="F15" s="176">
        <v>12</v>
      </c>
      <c r="G15" s="175">
        <f t="shared" si="0"/>
        <v>81154</v>
      </c>
      <c r="H15" s="177">
        <v>122</v>
      </c>
    </row>
    <row r="16" spans="1:18">
      <c r="A16" s="847"/>
      <c r="B16" s="846"/>
      <c r="C16" s="174"/>
      <c r="D16" s="95" t="s">
        <v>2573</v>
      </c>
      <c r="E16" s="175">
        <v>4429.5</v>
      </c>
      <c r="F16" s="176">
        <v>12</v>
      </c>
      <c r="G16" s="175">
        <f t="shared" si="0"/>
        <v>53154</v>
      </c>
      <c r="H16" s="177">
        <v>133</v>
      </c>
    </row>
    <row r="17" spans="1:8" ht="25.5">
      <c r="A17" s="847"/>
      <c r="B17" s="846"/>
      <c r="C17" s="174"/>
      <c r="D17" s="95" t="s">
        <v>14</v>
      </c>
      <c r="E17" s="175">
        <v>130750</v>
      </c>
      <c r="F17" s="176">
        <v>12</v>
      </c>
      <c r="G17" s="175">
        <f t="shared" si="0"/>
        <v>1569000</v>
      </c>
      <c r="H17" s="177">
        <v>151</v>
      </c>
    </row>
    <row r="18" spans="1:8" ht="38.25">
      <c r="A18" s="847"/>
      <c r="B18" s="846"/>
      <c r="C18" s="174"/>
      <c r="D18" s="95" t="s">
        <v>2574</v>
      </c>
      <c r="E18" s="175">
        <v>5500</v>
      </c>
      <c r="F18" s="176">
        <v>12</v>
      </c>
      <c r="G18" s="175">
        <f t="shared" si="0"/>
        <v>66000</v>
      </c>
      <c r="H18" s="177">
        <v>153</v>
      </c>
    </row>
    <row r="19" spans="1:8" ht="38.25">
      <c r="A19" s="847"/>
      <c r="B19" s="846"/>
      <c r="C19" s="174"/>
      <c r="D19" s="95" t="s">
        <v>2575</v>
      </c>
      <c r="E19" s="175">
        <v>7000</v>
      </c>
      <c r="F19" s="176">
        <v>12</v>
      </c>
      <c r="G19" s="175">
        <f t="shared" si="0"/>
        <v>84000</v>
      </c>
      <c r="H19" s="177">
        <v>156</v>
      </c>
    </row>
    <row r="20" spans="1:8" ht="38.25">
      <c r="A20" s="847"/>
      <c r="B20" s="846"/>
      <c r="C20" s="174"/>
      <c r="D20" s="95" t="s">
        <v>635</v>
      </c>
      <c r="E20" s="175">
        <v>15309.333333333334</v>
      </c>
      <c r="F20" s="176">
        <v>12</v>
      </c>
      <c r="G20" s="175">
        <f t="shared" si="0"/>
        <v>183712</v>
      </c>
      <c r="H20" s="177">
        <v>165</v>
      </c>
    </row>
    <row r="21" spans="1:8" ht="38.25">
      <c r="A21" s="847"/>
      <c r="B21" s="846"/>
      <c r="C21" s="174"/>
      <c r="D21" s="95" t="s">
        <v>805</v>
      </c>
      <c r="E21" s="175">
        <v>25000</v>
      </c>
      <c r="F21" s="176">
        <v>4</v>
      </c>
      <c r="G21" s="175">
        <f t="shared" si="0"/>
        <v>100000</v>
      </c>
      <c r="H21" s="177">
        <v>171</v>
      </c>
    </row>
    <row r="22" spans="1:8" ht="38.25">
      <c r="A22" s="847"/>
      <c r="B22" s="846"/>
      <c r="C22" s="174"/>
      <c r="D22" s="95" t="s">
        <v>806</v>
      </c>
      <c r="E22" s="175">
        <v>22789.5</v>
      </c>
      <c r="F22" s="176">
        <v>4</v>
      </c>
      <c r="G22" s="175">
        <f t="shared" si="0"/>
        <v>91158</v>
      </c>
      <c r="H22" s="177">
        <v>174</v>
      </c>
    </row>
    <row r="23" spans="1:8" ht="25.5">
      <c r="A23" s="847"/>
      <c r="B23" s="846"/>
      <c r="C23" s="174"/>
      <c r="D23" s="95" t="s">
        <v>25</v>
      </c>
      <c r="E23" s="175">
        <v>95000</v>
      </c>
      <c r="F23" s="176">
        <v>1</v>
      </c>
      <c r="G23" s="175">
        <f t="shared" si="0"/>
        <v>95000</v>
      </c>
      <c r="H23" s="177">
        <v>191</v>
      </c>
    </row>
    <row r="24" spans="1:8" ht="38.25">
      <c r="A24" s="847"/>
      <c r="B24" s="846"/>
      <c r="C24" s="174"/>
      <c r="D24" s="95" t="s">
        <v>2576</v>
      </c>
      <c r="E24" s="175">
        <v>25000</v>
      </c>
      <c r="F24" s="176">
        <v>12</v>
      </c>
      <c r="G24" s="175">
        <f t="shared" si="0"/>
        <v>300000</v>
      </c>
      <c r="H24" s="177">
        <v>194</v>
      </c>
    </row>
    <row r="25" spans="1:8" ht="25.5">
      <c r="A25" s="847"/>
      <c r="B25" s="846"/>
      <c r="C25" s="174"/>
      <c r="D25" s="95" t="s">
        <v>643</v>
      </c>
      <c r="E25" s="175">
        <v>125000</v>
      </c>
      <c r="F25" s="176">
        <v>1</v>
      </c>
      <c r="G25" s="175">
        <f t="shared" si="0"/>
        <v>125000</v>
      </c>
      <c r="H25" s="177">
        <v>195</v>
      </c>
    </row>
    <row r="26" spans="1:8" ht="25.5">
      <c r="A26" s="847"/>
      <c r="B26" s="846"/>
      <c r="C26" s="174"/>
      <c r="D26" s="95" t="s">
        <v>644</v>
      </c>
      <c r="E26" s="175">
        <v>30242</v>
      </c>
      <c r="F26" s="176">
        <v>3</v>
      </c>
      <c r="G26" s="175">
        <f t="shared" si="0"/>
        <v>90726</v>
      </c>
      <c r="H26" s="177">
        <v>196</v>
      </c>
    </row>
    <row r="27" spans="1:8">
      <c r="A27" s="847"/>
      <c r="B27" s="846"/>
      <c r="C27" s="174"/>
      <c r="D27" s="95" t="s">
        <v>645</v>
      </c>
      <c r="E27" s="175">
        <v>30000</v>
      </c>
      <c r="F27" s="176">
        <v>3</v>
      </c>
      <c r="G27" s="175">
        <f t="shared" si="0"/>
        <v>90000</v>
      </c>
      <c r="H27" s="177">
        <v>197</v>
      </c>
    </row>
    <row r="28" spans="1:8" ht="25.5">
      <c r="A28" s="847"/>
      <c r="B28" s="846"/>
      <c r="C28" s="174"/>
      <c r="D28" s="95" t="s">
        <v>27</v>
      </c>
      <c r="E28" s="175">
        <v>11134.2</v>
      </c>
      <c r="F28" s="176">
        <v>5</v>
      </c>
      <c r="G28" s="175">
        <f t="shared" si="0"/>
        <v>55671</v>
      </c>
      <c r="H28" s="177">
        <v>199</v>
      </c>
    </row>
    <row r="29" spans="1:8">
      <c r="A29" s="847"/>
      <c r="B29" s="846"/>
      <c r="C29" s="174" t="s">
        <v>840</v>
      </c>
      <c r="D29" s="174" t="s">
        <v>840</v>
      </c>
      <c r="E29" s="175">
        <v>30</v>
      </c>
      <c r="F29" s="176">
        <v>20</v>
      </c>
      <c r="G29" s="175">
        <f t="shared" si="0"/>
        <v>600</v>
      </c>
      <c r="H29" s="177">
        <v>211</v>
      </c>
    </row>
    <row r="30" spans="1:8">
      <c r="A30" s="847"/>
      <c r="B30" s="846"/>
      <c r="C30" s="174" t="s">
        <v>813</v>
      </c>
      <c r="D30" s="174" t="s">
        <v>813</v>
      </c>
      <c r="E30" s="175">
        <v>15</v>
      </c>
      <c r="F30" s="176">
        <v>38</v>
      </c>
      <c r="G30" s="175">
        <f t="shared" si="0"/>
        <v>570</v>
      </c>
      <c r="H30" s="177">
        <v>211</v>
      </c>
    </row>
    <row r="31" spans="1:8" ht="25.5">
      <c r="A31" s="847"/>
      <c r="B31" s="846"/>
      <c r="C31" s="174" t="s">
        <v>529</v>
      </c>
      <c r="D31" s="174" t="s">
        <v>529</v>
      </c>
      <c r="E31" s="175">
        <v>42</v>
      </c>
      <c r="F31" s="176">
        <v>176</v>
      </c>
      <c r="G31" s="175">
        <f t="shared" si="0"/>
        <v>7392</v>
      </c>
      <c r="H31" s="177">
        <v>211</v>
      </c>
    </row>
    <row r="32" spans="1:8" ht="25.5">
      <c r="A32" s="847"/>
      <c r="B32" s="846"/>
      <c r="C32" s="174" t="s">
        <v>529</v>
      </c>
      <c r="D32" s="174" t="s">
        <v>529</v>
      </c>
      <c r="E32" s="175">
        <v>42</v>
      </c>
      <c r="F32" s="176">
        <v>234</v>
      </c>
      <c r="G32" s="175">
        <f t="shared" si="0"/>
        <v>9828</v>
      </c>
      <c r="H32" s="177">
        <v>211</v>
      </c>
    </row>
    <row r="33" spans="1:8" ht="38.25">
      <c r="A33" s="847"/>
      <c r="B33" s="846"/>
      <c r="C33" s="174" t="s">
        <v>841</v>
      </c>
      <c r="D33" s="174" t="s">
        <v>841</v>
      </c>
      <c r="E33" s="175">
        <v>42</v>
      </c>
      <c r="F33" s="176">
        <v>54</v>
      </c>
      <c r="G33" s="175">
        <f t="shared" si="0"/>
        <v>2268</v>
      </c>
      <c r="H33" s="177">
        <v>211</v>
      </c>
    </row>
    <row r="34" spans="1:8">
      <c r="A34" s="847"/>
      <c r="B34" s="846"/>
      <c r="C34" s="174" t="s">
        <v>842</v>
      </c>
      <c r="D34" s="174" t="s">
        <v>842</v>
      </c>
      <c r="E34" s="175">
        <v>12</v>
      </c>
      <c r="F34" s="176">
        <v>38</v>
      </c>
      <c r="G34" s="175">
        <f t="shared" si="0"/>
        <v>456</v>
      </c>
      <c r="H34" s="177">
        <v>211</v>
      </c>
    </row>
    <row r="35" spans="1:8">
      <c r="A35" s="847"/>
      <c r="B35" s="846"/>
      <c r="C35" s="174" t="s">
        <v>813</v>
      </c>
      <c r="D35" s="174" t="s">
        <v>813</v>
      </c>
      <c r="E35" s="175">
        <v>45</v>
      </c>
      <c r="F35" s="176">
        <v>80</v>
      </c>
      <c r="G35" s="175">
        <f t="shared" si="0"/>
        <v>3600</v>
      </c>
      <c r="H35" s="177">
        <v>211</v>
      </c>
    </row>
    <row r="36" spans="1:8">
      <c r="A36" s="847"/>
      <c r="B36" s="846"/>
      <c r="C36" s="174" t="s">
        <v>811</v>
      </c>
      <c r="D36" s="174" t="s">
        <v>811</v>
      </c>
      <c r="E36" s="175">
        <v>400</v>
      </c>
      <c r="F36" s="176">
        <v>6</v>
      </c>
      <c r="G36" s="175">
        <f t="shared" si="0"/>
        <v>2400</v>
      </c>
      <c r="H36" s="177">
        <v>211</v>
      </c>
    </row>
    <row r="37" spans="1:8">
      <c r="A37" s="847"/>
      <c r="B37" s="846"/>
      <c r="C37" s="174" t="s">
        <v>843</v>
      </c>
      <c r="D37" s="174" t="s">
        <v>843</v>
      </c>
      <c r="E37" s="175">
        <v>350</v>
      </c>
      <c r="F37" s="176">
        <v>3</v>
      </c>
      <c r="G37" s="175">
        <f t="shared" si="0"/>
        <v>1050</v>
      </c>
      <c r="H37" s="177">
        <v>223</v>
      </c>
    </row>
    <row r="38" spans="1:8">
      <c r="A38" s="847"/>
      <c r="B38" s="846"/>
      <c r="C38" s="174" t="s">
        <v>844</v>
      </c>
      <c r="D38" s="174" t="s">
        <v>844</v>
      </c>
      <c r="E38" s="175">
        <v>50</v>
      </c>
      <c r="F38" s="176">
        <v>20</v>
      </c>
      <c r="G38" s="175">
        <f t="shared" si="0"/>
        <v>1000</v>
      </c>
      <c r="H38" s="177">
        <v>232</v>
      </c>
    </row>
    <row r="39" spans="1:8">
      <c r="A39" s="847"/>
      <c r="B39" s="846"/>
      <c r="C39" s="174" t="s">
        <v>530</v>
      </c>
      <c r="D39" s="174" t="s">
        <v>530</v>
      </c>
      <c r="E39" s="175">
        <v>42</v>
      </c>
      <c r="F39" s="176">
        <v>350</v>
      </c>
      <c r="G39" s="175">
        <f t="shared" si="0"/>
        <v>14700</v>
      </c>
      <c r="H39" s="177">
        <v>241</v>
      </c>
    </row>
    <row r="40" spans="1:8">
      <c r="A40" s="847"/>
      <c r="B40" s="846"/>
      <c r="C40" s="174" t="s">
        <v>530</v>
      </c>
      <c r="D40" s="174" t="s">
        <v>530</v>
      </c>
      <c r="E40" s="175">
        <v>47</v>
      </c>
      <c r="F40" s="176">
        <v>500</v>
      </c>
      <c r="G40" s="175">
        <f t="shared" si="0"/>
        <v>23500</v>
      </c>
      <c r="H40" s="177">
        <v>241</v>
      </c>
    </row>
    <row r="41" spans="1:8">
      <c r="A41" s="847"/>
      <c r="B41" s="846"/>
      <c r="C41" s="174" t="s">
        <v>532</v>
      </c>
      <c r="D41" s="174" t="s">
        <v>532</v>
      </c>
      <c r="E41" s="175">
        <v>8</v>
      </c>
      <c r="F41" s="176">
        <v>146</v>
      </c>
      <c r="G41" s="175">
        <f t="shared" si="0"/>
        <v>1168</v>
      </c>
      <c r="H41" s="177">
        <v>242</v>
      </c>
    </row>
    <row r="42" spans="1:8">
      <c r="A42" s="847"/>
      <c r="B42" s="846"/>
      <c r="C42" s="174" t="s">
        <v>845</v>
      </c>
      <c r="D42" s="174" t="s">
        <v>845</v>
      </c>
      <c r="E42" s="175">
        <v>13</v>
      </c>
      <c r="F42" s="176">
        <v>50</v>
      </c>
      <c r="G42" s="175">
        <f t="shared" si="0"/>
        <v>650</v>
      </c>
      <c r="H42" s="177">
        <v>243</v>
      </c>
    </row>
    <row r="43" spans="1:8">
      <c r="A43" s="847"/>
      <c r="B43" s="846"/>
      <c r="C43" s="174" t="s">
        <v>846</v>
      </c>
      <c r="D43" s="174" t="s">
        <v>846</v>
      </c>
      <c r="E43" s="175">
        <v>12</v>
      </c>
      <c r="F43" s="176">
        <v>50</v>
      </c>
      <c r="G43" s="175">
        <f t="shared" si="0"/>
        <v>600</v>
      </c>
      <c r="H43" s="177">
        <v>243</v>
      </c>
    </row>
    <row r="44" spans="1:8" ht="25.5">
      <c r="A44" s="847"/>
      <c r="B44" s="846"/>
      <c r="C44" s="174" t="s">
        <v>847</v>
      </c>
      <c r="D44" s="174" t="s">
        <v>847</v>
      </c>
      <c r="E44" s="175">
        <v>37.5</v>
      </c>
      <c r="F44" s="176">
        <v>74</v>
      </c>
      <c r="G44" s="175">
        <f t="shared" si="0"/>
        <v>2775</v>
      </c>
      <c r="H44" s="177">
        <v>243</v>
      </c>
    </row>
    <row r="45" spans="1:8">
      <c r="A45" s="847"/>
      <c r="B45" s="846"/>
      <c r="C45" s="174" t="s">
        <v>532</v>
      </c>
      <c r="D45" s="174" t="s">
        <v>532</v>
      </c>
      <c r="E45" s="175">
        <v>32</v>
      </c>
      <c r="F45" s="176">
        <v>55</v>
      </c>
      <c r="G45" s="175">
        <f t="shared" si="0"/>
        <v>1760</v>
      </c>
      <c r="H45" s="177">
        <v>243</v>
      </c>
    </row>
    <row r="46" spans="1:8">
      <c r="A46" s="847"/>
      <c r="B46" s="846"/>
      <c r="C46" s="174" t="s">
        <v>533</v>
      </c>
      <c r="D46" s="174" t="s">
        <v>533</v>
      </c>
      <c r="E46" s="175">
        <v>4</v>
      </c>
      <c r="F46" s="176">
        <v>50</v>
      </c>
      <c r="G46" s="175">
        <f t="shared" si="0"/>
        <v>200</v>
      </c>
      <c r="H46" s="177">
        <v>243</v>
      </c>
    </row>
    <row r="47" spans="1:8">
      <c r="A47" s="847"/>
      <c r="B47" s="846"/>
      <c r="C47" s="174" t="s">
        <v>848</v>
      </c>
      <c r="D47" s="174" t="s">
        <v>848</v>
      </c>
      <c r="E47" s="175">
        <v>7</v>
      </c>
      <c r="F47" s="176">
        <v>40</v>
      </c>
      <c r="G47" s="175">
        <f t="shared" si="0"/>
        <v>280</v>
      </c>
      <c r="H47" s="177">
        <v>244</v>
      </c>
    </row>
    <row r="48" spans="1:8">
      <c r="A48" s="847"/>
      <c r="B48" s="846"/>
      <c r="C48" s="174" t="s">
        <v>849</v>
      </c>
      <c r="D48" s="174" t="s">
        <v>849</v>
      </c>
      <c r="E48" s="175">
        <v>12</v>
      </c>
      <c r="F48" s="176">
        <v>63</v>
      </c>
      <c r="G48" s="175">
        <f t="shared" si="0"/>
        <v>756</v>
      </c>
      <c r="H48" s="177">
        <v>244</v>
      </c>
    </row>
    <row r="49" spans="1:8">
      <c r="A49" s="847"/>
      <c r="B49" s="846"/>
      <c r="C49" s="174" t="s">
        <v>849</v>
      </c>
      <c r="D49" s="174" t="s">
        <v>849</v>
      </c>
      <c r="E49" s="175">
        <v>20</v>
      </c>
      <c r="F49" s="176">
        <v>13</v>
      </c>
      <c r="G49" s="175">
        <f t="shared" si="0"/>
        <v>260</v>
      </c>
      <c r="H49" s="177">
        <v>244</v>
      </c>
    </row>
    <row r="50" spans="1:8">
      <c r="A50" s="847"/>
      <c r="B50" s="846"/>
      <c r="C50" s="174" t="s">
        <v>537</v>
      </c>
      <c r="D50" s="174" t="s">
        <v>537</v>
      </c>
      <c r="E50" s="175">
        <v>20</v>
      </c>
      <c r="F50" s="176">
        <v>10</v>
      </c>
      <c r="G50" s="175">
        <f t="shared" si="0"/>
        <v>200</v>
      </c>
      <c r="H50" s="177">
        <v>244</v>
      </c>
    </row>
    <row r="51" spans="1:8">
      <c r="A51" s="847"/>
      <c r="B51" s="846"/>
      <c r="C51" s="174" t="s">
        <v>817</v>
      </c>
      <c r="D51" s="174" t="s">
        <v>817</v>
      </c>
      <c r="E51" s="175">
        <v>600</v>
      </c>
      <c r="F51" s="176">
        <v>2</v>
      </c>
      <c r="G51" s="175">
        <f t="shared" si="0"/>
        <v>1200</v>
      </c>
      <c r="H51" s="177">
        <v>245</v>
      </c>
    </row>
    <row r="52" spans="1:8" ht="25.5">
      <c r="A52" s="847"/>
      <c r="B52" s="846"/>
      <c r="C52" s="174" t="s">
        <v>850</v>
      </c>
      <c r="D52" s="174" t="s">
        <v>850</v>
      </c>
      <c r="E52" s="175">
        <v>10</v>
      </c>
      <c r="F52" s="176">
        <v>1500</v>
      </c>
      <c r="G52" s="175">
        <f t="shared" si="0"/>
        <v>15000</v>
      </c>
      <c r="H52" s="177">
        <v>247</v>
      </c>
    </row>
    <row r="53" spans="1:8">
      <c r="A53" s="847"/>
      <c r="B53" s="846"/>
      <c r="C53" s="174" t="s">
        <v>851</v>
      </c>
      <c r="D53" s="174" t="s">
        <v>851</v>
      </c>
      <c r="E53" s="175">
        <v>250</v>
      </c>
      <c r="F53" s="176">
        <v>2</v>
      </c>
      <c r="G53" s="175">
        <f t="shared" si="0"/>
        <v>500</v>
      </c>
      <c r="H53" s="177">
        <v>252</v>
      </c>
    </row>
    <row r="54" spans="1:8">
      <c r="A54" s="847"/>
      <c r="B54" s="846"/>
      <c r="C54" s="174" t="s">
        <v>541</v>
      </c>
      <c r="D54" s="174" t="s">
        <v>541</v>
      </c>
      <c r="E54" s="175">
        <v>1502.5</v>
      </c>
      <c r="F54" s="176">
        <v>32</v>
      </c>
      <c r="G54" s="175">
        <f t="shared" si="0"/>
        <v>48080</v>
      </c>
      <c r="H54" s="177">
        <v>253</v>
      </c>
    </row>
    <row r="55" spans="1:8">
      <c r="A55" s="847"/>
      <c r="B55" s="846"/>
      <c r="C55" s="174" t="s">
        <v>852</v>
      </c>
      <c r="D55" s="174" t="s">
        <v>852</v>
      </c>
      <c r="E55" s="175">
        <v>50</v>
      </c>
      <c r="F55" s="176">
        <v>20</v>
      </c>
      <c r="G55" s="175">
        <f t="shared" si="0"/>
        <v>1000</v>
      </c>
      <c r="H55" s="177">
        <v>261</v>
      </c>
    </row>
    <row r="56" spans="1:8">
      <c r="A56" s="847"/>
      <c r="B56" s="846"/>
      <c r="C56" s="174" t="s">
        <v>818</v>
      </c>
      <c r="D56" s="174" t="s">
        <v>818</v>
      </c>
      <c r="E56" s="175">
        <v>100</v>
      </c>
      <c r="F56" s="176">
        <v>976</v>
      </c>
      <c r="G56" s="175">
        <f t="shared" si="0"/>
        <v>97600</v>
      </c>
      <c r="H56" s="177">
        <v>262</v>
      </c>
    </row>
    <row r="57" spans="1:8">
      <c r="A57" s="847"/>
      <c r="B57" s="846"/>
      <c r="C57" s="174" t="s">
        <v>853</v>
      </c>
      <c r="D57" s="174" t="s">
        <v>853</v>
      </c>
      <c r="E57" s="175">
        <v>50</v>
      </c>
      <c r="F57" s="176">
        <v>50</v>
      </c>
      <c r="G57" s="175">
        <f t="shared" si="0"/>
        <v>2500</v>
      </c>
      <c r="H57" s="177">
        <v>262</v>
      </c>
    </row>
    <row r="58" spans="1:8">
      <c r="A58" s="847"/>
      <c r="B58" s="846"/>
      <c r="C58" s="174" t="s">
        <v>854</v>
      </c>
      <c r="D58" s="174" t="s">
        <v>854</v>
      </c>
      <c r="E58" s="175">
        <v>40</v>
      </c>
      <c r="F58" s="176">
        <v>25</v>
      </c>
      <c r="G58" s="175">
        <f t="shared" si="0"/>
        <v>1000</v>
      </c>
      <c r="H58" s="177">
        <v>264</v>
      </c>
    </row>
    <row r="59" spans="1:8" ht="23.25" customHeight="1">
      <c r="A59" s="847"/>
      <c r="B59" s="846"/>
      <c r="C59" s="174" t="s">
        <v>855</v>
      </c>
      <c r="D59" s="174" t="s">
        <v>855</v>
      </c>
      <c r="E59" s="175">
        <v>150</v>
      </c>
      <c r="F59" s="176">
        <v>4</v>
      </c>
      <c r="G59" s="175">
        <f t="shared" si="0"/>
        <v>600</v>
      </c>
      <c r="H59" s="177">
        <v>266</v>
      </c>
    </row>
    <row r="60" spans="1:8" ht="25.5">
      <c r="A60" s="847"/>
      <c r="B60" s="846"/>
      <c r="C60" s="174" t="s">
        <v>856</v>
      </c>
      <c r="D60" s="174" t="s">
        <v>856</v>
      </c>
      <c r="E60" s="175">
        <v>100</v>
      </c>
      <c r="F60" s="176">
        <v>4</v>
      </c>
      <c r="G60" s="175">
        <f t="shared" si="0"/>
        <v>400</v>
      </c>
      <c r="H60" s="177">
        <v>266</v>
      </c>
    </row>
    <row r="61" spans="1:8" ht="25.5">
      <c r="A61" s="847"/>
      <c r="B61" s="846"/>
      <c r="C61" s="174" t="s">
        <v>857</v>
      </c>
      <c r="D61" s="174" t="s">
        <v>857</v>
      </c>
      <c r="E61" s="175">
        <v>1</v>
      </c>
      <c r="F61" s="176">
        <v>500</v>
      </c>
      <c r="G61" s="175">
        <f t="shared" si="0"/>
        <v>500</v>
      </c>
      <c r="H61" s="177">
        <v>266</v>
      </c>
    </row>
    <row r="62" spans="1:8">
      <c r="A62" s="847"/>
      <c r="B62" s="846"/>
      <c r="C62" s="174" t="s">
        <v>858</v>
      </c>
      <c r="D62" s="174" t="s">
        <v>858</v>
      </c>
      <c r="E62" s="175">
        <v>25</v>
      </c>
      <c r="F62" s="176">
        <v>18</v>
      </c>
      <c r="G62" s="175">
        <f t="shared" si="0"/>
        <v>450</v>
      </c>
      <c r="H62" s="177">
        <v>266</v>
      </c>
    </row>
    <row r="63" spans="1:8">
      <c r="A63" s="847"/>
      <c r="B63" s="846"/>
      <c r="C63" s="174" t="s">
        <v>859</v>
      </c>
      <c r="D63" s="174" t="s">
        <v>859</v>
      </c>
      <c r="E63" s="175">
        <v>910</v>
      </c>
      <c r="F63" s="176">
        <v>3</v>
      </c>
      <c r="G63" s="175">
        <f t="shared" si="0"/>
        <v>2730</v>
      </c>
      <c r="H63" s="177">
        <v>267</v>
      </c>
    </row>
    <row r="64" spans="1:8">
      <c r="A64" s="847"/>
      <c r="B64" s="846"/>
      <c r="C64" s="174" t="s">
        <v>859</v>
      </c>
      <c r="D64" s="174" t="s">
        <v>859</v>
      </c>
      <c r="E64" s="175">
        <v>1760</v>
      </c>
      <c r="F64" s="176">
        <v>8</v>
      </c>
      <c r="G64" s="175">
        <f t="shared" si="0"/>
        <v>14080</v>
      </c>
      <c r="H64" s="177">
        <v>267</v>
      </c>
    </row>
    <row r="65" spans="1:8">
      <c r="A65" s="847"/>
      <c r="B65" s="846"/>
      <c r="C65" s="174" t="s">
        <v>859</v>
      </c>
      <c r="D65" s="174" t="s">
        <v>859</v>
      </c>
      <c r="E65" s="175">
        <v>1180</v>
      </c>
      <c r="F65" s="176">
        <v>4</v>
      </c>
      <c r="G65" s="175">
        <f t="shared" si="0"/>
        <v>4720</v>
      </c>
      <c r="H65" s="177">
        <v>267</v>
      </c>
    </row>
    <row r="66" spans="1:8">
      <c r="A66" s="847"/>
      <c r="B66" s="846"/>
      <c r="C66" s="174" t="s">
        <v>859</v>
      </c>
      <c r="D66" s="174" t="s">
        <v>859</v>
      </c>
      <c r="E66" s="175">
        <v>1180</v>
      </c>
      <c r="F66" s="176">
        <v>4</v>
      </c>
      <c r="G66" s="175">
        <f t="shared" si="0"/>
        <v>4720</v>
      </c>
      <c r="H66" s="177">
        <v>267</v>
      </c>
    </row>
    <row r="67" spans="1:8">
      <c r="A67" s="847"/>
      <c r="B67" s="846"/>
      <c r="C67" s="174" t="s">
        <v>859</v>
      </c>
      <c r="D67" s="174" t="s">
        <v>859</v>
      </c>
      <c r="E67" s="175">
        <v>160</v>
      </c>
      <c r="F67" s="176">
        <v>4</v>
      </c>
      <c r="G67" s="175">
        <f t="shared" si="0"/>
        <v>640</v>
      </c>
      <c r="H67" s="177">
        <v>267</v>
      </c>
    </row>
    <row r="68" spans="1:8">
      <c r="A68" s="847"/>
      <c r="B68" s="846"/>
      <c r="C68" s="174" t="s">
        <v>859</v>
      </c>
      <c r="D68" s="174" t="s">
        <v>859</v>
      </c>
      <c r="E68" s="175">
        <v>130</v>
      </c>
      <c r="F68" s="176">
        <v>4</v>
      </c>
      <c r="G68" s="175">
        <f t="shared" si="0"/>
        <v>520</v>
      </c>
      <c r="H68" s="177">
        <v>267</v>
      </c>
    </row>
    <row r="69" spans="1:8">
      <c r="A69" s="847"/>
      <c r="B69" s="846"/>
      <c r="C69" s="174" t="s">
        <v>859</v>
      </c>
      <c r="D69" s="174" t="s">
        <v>859</v>
      </c>
      <c r="E69" s="175">
        <v>130</v>
      </c>
      <c r="F69" s="176">
        <v>2</v>
      </c>
      <c r="G69" s="175">
        <f t="shared" si="0"/>
        <v>260</v>
      </c>
      <c r="H69" s="177">
        <v>267</v>
      </c>
    </row>
    <row r="70" spans="1:8">
      <c r="A70" s="847"/>
      <c r="B70" s="846"/>
      <c r="C70" s="174" t="s">
        <v>859</v>
      </c>
      <c r="D70" s="174" t="s">
        <v>859</v>
      </c>
      <c r="E70" s="175">
        <v>160</v>
      </c>
      <c r="F70" s="176">
        <v>5</v>
      </c>
      <c r="G70" s="175">
        <f t="shared" si="0"/>
        <v>800</v>
      </c>
      <c r="H70" s="177">
        <v>267</v>
      </c>
    </row>
    <row r="71" spans="1:8">
      <c r="A71" s="847"/>
      <c r="B71" s="846"/>
      <c r="C71" s="174" t="s">
        <v>859</v>
      </c>
      <c r="D71" s="174" t="s">
        <v>859</v>
      </c>
      <c r="E71" s="175">
        <v>160</v>
      </c>
      <c r="F71" s="176">
        <v>3</v>
      </c>
      <c r="G71" s="175">
        <f t="shared" si="0"/>
        <v>480</v>
      </c>
      <c r="H71" s="177">
        <v>267</v>
      </c>
    </row>
    <row r="72" spans="1:8">
      <c r="A72" s="847"/>
      <c r="B72" s="846"/>
      <c r="C72" s="174" t="s">
        <v>860</v>
      </c>
      <c r="D72" s="174" t="s">
        <v>860</v>
      </c>
      <c r="E72" s="175">
        <v>14</v>
      </c>
      <c r="F72" s="176">
        <v>143</v>
      </c>
      <c r="G72" s="175">
        <f t="shared" si="0"/>
        <v>2002</v>
      </c>
      <c r="H72" s="177">
        <v>268</v>
      </c>
    </row>
    <row r="73" spans="1:8">
      <c r="A73" s="847"/>
      <c r="B73" s="846"/>
      <c r="C73" s="174" t="s">
        <v>552</v>
      </c>
      <c r="D73" s="174" t="s">
        <v>552</v>
      </c>
      <c r="E73" s="175">
        <v>140</v>
      </c>
      <c r="F73" s="176">
        <v>43</v>
      </c>
      <c r="G73" s="175">
        <f t="shared" si="0"/>
        <v>6020</v>
      </c>
      <c r="H73" s="177">
        <v>268</v>
      </c>
    </row>
    <row r="74" spans="1:8">
      <c r="A74" s="847"/>
      <c r="B74" s="846"/>
      <c r="C74" s="174" t="s">
        <v>861</v>
      </c>
      <c r="D74" s="174" t="s">
        <v>861</v>
      </c>
      <c r="E74" s="175">
        <v>20</v>
      </c>
      <c r="F74" s="176">
        <v>50</v>
      </c>
      <c r="G74" s="175">
        <f t="shared" si="0"/>
        <v>1000</v>
      </c>
      <c r="H74" s="177">
        <v>269</v>
      </c>
    </row>
    <row r="75" spans="1:8">
      <c r="A75" s="847"/>
      <c r="B75" s="846"/>
      <c r="C75" s="174" t="s">
        <v>554</v>
      </c>
      <c r="D75" s="174" t="s">
        <v>554</v>
      </c>
      <c r="E75" s="175">
        <v>25</v>
      </c>
      <c r="F75" s="176">
        <v>40</v>
      </c>
      <c r="G75" s="175">
        <f t="shared" si="0"/>
        <v>1000</v>
      </c>
      <c r="H75" s="177">
        <v>269</v>
      </c>
    </row>
    <row r="76" spans="1:8">
      <c r="A76" s="847"/>
      <c r="B76" s="846"/>
      <c r="C76" s="174" t="s">
        <v>555</v>
      </c>
      <c r="D76" s="174" t="s">
        <v>555</v>
      </c>
      <c r="E76" s="175">
        <v>50</v>
      </c>
      <c r="F76" s="176">
        <v>45</v>
      </c>
      <c r="G76" s="175">
        <f t="shared" ref="G76:G138" si="1">+E76*F76</f>
        <v>2250</v>
      </c>
      <c r="H76" s="177">
        <v>274</v>
      </c>
    </row>
    <row r="77" spans="1:8">
      <c r="A77" s="847"/>
      <c r="B77" s="846"/>
      <c r="C77" s="174" t="s">
        <v>862</v>
      </c>
      <c r="D77" s="174" t="s">
        <v>862</v>
      </c>
      <c r="E77" s="175">
        <v>2</v>
      </c>
      <c r="F77" s="176">
        <v>1000</v>
      </c>
      <c r="G77" s="175">
        <f t="shared" si="1"/>
        <v>2000</v>
      </c>
      <c r="H77" s="177">
        <v>275</v>
      </c>
    </row>
    <row r="78" spans="1:8">
      <c r="A78" s="847"/>
      <c r="B78" s="846"/>
      <c r="C78" s="174" t="s">
        <v>863</v>
      </c>
      <c r="D78" s="174" t="s">
        <v>863</v>
      </c>
      <c r="E78" s="175">
        <v>250</v>
      </c>
      <c r="F78" s="176">
        <v>4</v>
      </c>
      <c r="G78" s="175">
        <f t="shared" si="1"/>
        <v>1000</v>
      </c>
      <c r="H78" s="177">
        <v>283</v>
      </c>
    </row>
    <row r="79" spans="1:8">
      <c r="A79" s="847"/>
      <c r="B79" s="846"/>
      <c r="C79" s="174" t="s">
        <v>864</v>
      </c>
      <c r="D79" s="174" t="s">
        <v>864</v>
      </c>
      <c r="E79" s="175">
        <v>20</v>
      </c>
      <c r="F79" s="176">
        <v>90</v>
      </c>
      <c r="G79" s="175">
        <f t="shared" si="1"/>
        <v>1800</v>
      </c>
      <c r="H79" s="177">
        <v>286</v>
      </c>
    </row>
    <row r="80" spans="1:8">
      <c r="A80" s="847"/>
      <c r="B80" s="846"/>
      <c r="C80" s="174" t="s">
        <v>565</v>
      </c>
      <c r="D80" s="174" t="s">
        <v>565</v>
      </c>
      <c r="E80" s="175">
        <v>2</v>
      </c>
      <c r="F80" s="176">
        <v>413</v>
      </c>
      <c r="G80" s="175">
        <f t="shared" si="1"/>
        <v>826</v>
      </c>
      <c r="H80" s="177">
        <v>291</v>
      </c>
    </row>
    <row r="81" spans="1:8">
      <c r="A81" s="847"/>
      <c r="B81" s="846"/>
      <c r="C81" s="174" t="s">
        <v>600</v>
      </c>
      <c r="D81" s="174" t="s">
        <v>600</v>
      </c>
      <c r="E81" s="175">
        <v>3</v>
      </c>
      <c r="F81" s="176">
        <v>50</v>
      </c>
      <c r="G81" s="175">
        <f t="shared" si="1"/>
        <v>150</v>
      </c>
      <c r="H81" s="177">
        <v>291</v>
      </c>
    </row>
    <row r="82" spans="1:8">
      <c r="A82" s="847"/>
      <c r="B82" s="846"/>
      <c r="C82" s="174" t="s">
        <v>865</v>
      </c>
      <c r="D82" s="174" t="s">
        <v>865</v>
      </c>
      <c r="E82" s="175">
        <v>15</v>
      </c>
      <c r="F82" s="176">
        <v>50</v>
      </c>
      <c r="G82" s="175">
        <f t="shared" si="1"/>
        <v>750</v>
      </c>
      <c r="H82" s="177">
        <v>291</v>
      </c>
    </row>
    <row r="83" spans="1:8">
      <c r="A83" s="847"/>
      <c r="B83" s="846"/>
      <c r="C83" s="174" t="s">
        <v>566</v>
      </c>
      <c r="D83" s="174" t="s">
        <v>566</v>
      </c>
      <c r="E83" s="175">
        <v>2</v>
      </c>
      <c r="F83" s="176">
        <v>100</v>
      </c>
      <c r="G83" s="175">
        <f t="shared" si="1"/>
        <v>200</v>
      </c>
      <c r="H83" s="177">
        <v>291</v>
      </c>
    </row>
    <row r="84" spans="1:8">
      <c r="A84" s="847"/>
      <c r="B84" s="846"/>
      <c r="C84" s="174" t="s">
        <v>827</v>
      </c>
      <c r="D84" s="174" t="s">
        <v>827</v>
      </c>
      <c r="E84" s="175">
        <v>5</v>
      </c>
      <c r="F84" s="176">
        <v>75</v>
      </c>
      <c r="G84" s="175">
        <f t="shared" si="1"/>
        <v>375</v>
      </c>
      <c r="H84" s="177">
        <v>291</v>
      </c>
    </row>
    <row r="85" spans="1:8">
      <c r="A85" s="847"/>
      <c r="B85" s="846"/>
      <c r="C85" s="174" t="s">
        <v>866</v>
      </c>
      <c r="D85" s="174" t="s">
        <v>866</v>
      </c>
      <c r="E85" s="175">
        <v>10</v>
      </c>
      <c r="F85" s="176">
        <v>13</v>
      </c>
      <c r="G85" s="175">
        <f t="shared" si="1"/>
        <v>130</v>
      </c>
      <c r="H85" s="177">
        <v>291</v>
      </c>
    </row>
    <row r="86" spans="1:8">
      <c r="A86" s="847"/>
      <c r="B86" s="846"/>
      <c r="C86" s="174" t="s">
        <v>561</v>
      </c>
      <c r="D86" s="174" t="s">
        <v>561</v>
      </c>
      <c r="E86" s="175">
        <v>13</v>
      </c>
      <c r="F86" s="176">
        <v>25</v>
      </c>
      <c r="G86" s="175">
        <f t="shared" si="1"/>
        <v>325</v>
      </c>
      <c r="H86" s="177">
        <v>291</v>
      </c>
    </row>
    <row r="87" spans="1:8">
      <c r="A87" s="847"/>
      <c r="B87" s="846"/>
      <c r="C87" s="174" t="s">
        <v>867</v>
      </c>
      <c r="D87" s="174" t="s">
        <v>867</v>
      </c>
      <c r="E87" s="175">
        <v>2</v>
      </c>
      <c r="F87" s="176">
        <v>188</v>
      </c>
      <c r="G87" s="175">
        <f t="shared" si="1"/>
        <v>376</v>
      </c>
      <c r="H87" s="177">
        <v>291</v>
      </c>
    </row>
    <row r="88" spans="1:8">
      <c r="A88" s="847"/>
      <c r="B88" s="846"/>
      <c r="C88" s="174" t="s">
        <v>829</v>
      </c>
      <c r="D88" s="174" t="s">
        <v>829</v>
      </c>
      <c r="E88" s="175">
        <v>7</v>
      </c>
      <c r="F88" s="176">
        <v>50</v>
      </c>
      <c r="G88" s="175">
        <f t="shared" si="1"/>
        <v>350</v>
      </c>
      <c r="H88" s="177">
        <v>291</v>
      </c>
    </row>
    <row r="89" spans="1:8">
      <c r="A89" s="847"/>
      <c r="B89" s="846"/>
      <c r="C89" s="174" t="s">
        <v>563</v>
      </c>
      <c r="D89" s="174" t="s">
        <v>563</v>
      </c>
      <c r="E89" s="175">
        <v>10</v>
      </c>
      <c r="F89" s="176">
        <v>50</v>
      </c>
      <c r="G89" s="175">
        <f t="shared" si="1"/>
        <v>500</v>
      </c>
      <c r="H89" s="177">
        <v>291</v>
      </c>
    </row>
    <row r="90" spans="1:8">
      <c r="A90" s="847"/>
      <c r="B90" s="846"/>
      <c r="C90" s="174" t="s">
        <v>79</v>
      </c>
      <c r="D90" s="174" t="s">
        <v>79</v>
      </c>
      <c r="E90" s="175">
        <v>10</v>
      </c>
      <c r="F90" s="176">
        <v>25</v>
      </c>
      <c r="G90" s="175">
        <f t="shared" si="1"/>
        <v>250</v>
      </c>
      <c r="H90" s="177">
        <v>291</v>
      </c>
    </row>
    <row r="91" spans="1:8">
      <c r="A91" s="847"/>
      <c r="B91" s="846"/>
      <c r="C91" s="174" t="s">
        <v>600</v>
      </c>
      <c r="D91" s="174" t="s">
        <v>600</v>
      </c>
      <c r="E91" s="175">
        <v>3</v>
      </c>
      <c r="F91" s="176">
        <v>75</v>
      </c>
      <c r="G91" s="175">
        <f t="shared" si="1"/>
        <v>225</v>
      </c>
      <c r="H91" s="177">
        <v>291</v>
      </c>
    </row>
    <row r="92" spans="1:8">
      <c r="A92" s="847"/>
      <c r="B92" s="846"/>
      <c r="C92" s="174" t="s">
        <v>828</v>
      </c>
      <c r="D92" s="174" t="s">
        <v>828</v>
      </c>
      <c r="E92" s="175">
        <v>20</v>
      </c>
      <c r="F92" s="176">
        <v>25</v>
      </c>
      <c r="G92" s="175">
        <f t="shared" si="1"/>
        <v>500</v>
      </c>
      <c r="H92" s="177">
        <v>291</v>
      </c>
    </row>
    <row r="93" spans="1:8">
      <c r="A93" s="847"/>
      <c r="B93" s="846"/>
      <c r="C93" s="174" t="s">
        <v>564</v>
      </c>
      <c r="D93" s="174" t="s">
        <v>564</v>
      </c>
      <c r="E93" s="175">
        <v>5</v>
      </c>
      <c r="F93" s="176">
        <v>50</v>
      </c>
      <c r="G93" s="175">
        <f t="shared" si="1"/>
        <v>250</v>
      </c>
      <c r="H93" s="177">
        <v>291</v>
      </c>
    </row>
    <row r="94" spans="1:8">
      <c r="A94" s="847"/>
      <c r="B94" s="846"/>
      <c r="C94" s="174" t="s">
        <v>868</v>
      </c>
      <c r="D94" s="174" t="s">
        <v>868</v>
      </c>
      <c r="E94" s="175">
        <v>20</v>
      </c>
      <c r="F94" s="176">
        <v>6</v>
      </c>
      <c r="G94" s="175">
        <f t="shared" si="1"/>
        <v>120</v>
      </c>
      <c r="H94" s="177">
        <v>291</v>
      </c>
    </row>
    <row r="95" spans="1:8">
      <c r="A95" s="847"/>
      <c r="B95" s="846"/>
      <c r="C95" s="174" t="s">
        <v>588</v>
      </c>
      <c r="D95" s="174" t="s">
        <v>588</v>
      </c>
      <c r="E95" s="175">
        <v>5</v>
      </c>
      <c r="F95" s="176">
        <v>75</v>
      </c>
      <c r="G95" s="175">
        <f t="shared" si="1"/>
        <v>375</v>
      </c>
      <c r="H95" s="177">
        <v>291</v>
      </c>
    </row>
    <row r="96" spans="1:8">
      <c r="A96" s="847"/>
      <c r="B96" s="846"/>
      <c r="C96" s="174" t="s">
        <v>600</v>
      </c>
      <c r="D96" s="174" t="s">
        <v>600</v>
      </c>
      <c r="E96" s="175">
        <v>2</v>
      </c>
      <c r="F96" s="176">
        <v>75</v>
      </c>
      <c r="G96" s="175">
        <f t="shared" si="1"/>
        <v>150</v>
      </c>
      <c r="H96" s="177">
        <v>291</v>
      </c>
    </row>
    <row r="97" spans="1:8">
      <c r="A97" s="847"/>
      <c r="B97" s="846"/>
      <c r="C97" s="174" t="s">
        <v>600</v>
      </c>
      <c r="D97" s="174" t="s">
        <v>600</v>
      </c>
      <c r="E97" s="175">
        <v>5</v>
      </c>
      <c r="F97" s="176">
        <v>75</v>
      </c>
      <c r="G97" s="175">
        <f t="shared" si="1"/>
        <v>375</v>
      </c>
      <c r="H97" s="177">
        <v>291</v>
      </c>
    </row>
    <row r="98" spans="1:8">
      <c r="A98" s="847"/>
      <c r="B98" s="846"/>
      <c r="C98" s="174" t="s">
        <v>830</v>
      </c>
      <c r="D98" s="174" t="s">
        <v>830</v>
      </c>
      <c r="E98" s="175">
        <v>15</v>
      </c>
      <c r="F98" s="176">
        <v>140</v>
      </c>
      <c r="G98" s="175">
        <f t="shared" si="1"/>
        <v>2100</v>
      </c>
      <c r="H98" s="177">
        <v>292</v>
      </c>
    </row>
    <row r="99" spans="1:8">
      <c r="A99" s="847"/>
      <c r="B99" s="846"/>
      <c r="C99" s="174" t="s">
        <v>84</v>
      </c>
      <c r="D99" s="174" t="s">
        <v>84</v>
      </c>
      <c r="E99" s="175">
        <v>12</v>
      </c>
      <c r="F99" s="176">
        <v>30</v>
      </c>
      <c r="G99" s="175">
        <f t="shared" si="1"/>
        <v>360</v>
      </c>
      <c r="H99" s="177">
        <v>292</v>
      </c>
    </row>
    <row r="100" spans="1:8" ht="31.5" customHeight="1">
      <c r="A100" s="847"/>
      <c r="B100" s="846"/>
      <c r="C100" s="174" t="s">
        <v>830</v>
      </c>
      <c r="D100" s="174" t="s">
        <v>830</v>
      </c>
      <c r="E100" s="175">
        <v>30</v>
      </c>
      <c r="F100" s="176">
        <v>75</v>
      </c>
      <c r="G100" s="175">
        <f t="shared" si="1"/>
        <v>2250</v>
      </c>
      <c r="H100" s="177">
        <v>292</v>
      </c>
    </row>
    <row r="101" spans="1:8">
      <c r="A101" s="847"/>
      <c r="B101" s="846"/>
      <c r="C101" s="174" t="s">
        <v>830</v>
      </c>
      <c r="D101" s="174" t="s">
        <v>830</v>
      </c>
      <c r="E101" s="175">
        <v>50</v>
      </c>
      <c r="F101" s="176">
        <v>40</v>
      </c>
      <c r="G101" s="175">
        <f t="shared" si="1"/>
        <v>2000</v>
      </c>
      <c r="H101" s="177">
        <v>292</v>
      </c>
    </row>
    <row r="102" spans="1:8">
      <c r="A102" s="847"/>
      <c r="B102" s="846"/>
      <c r="C102" s="174" t="s">
        <v>605</v>
      </c>
      <c r="D102" s="174" t="s">
        <v>605</v>
      </c>
      <c r="E102" s="175">
        <v>6</v>
      </c>
      <c r="F102" s="176">
        <v>130</v>
      </c>
      <c r="G102" s="175">
        <f t="shared" si="1"/>
        <v>780</v>
      </c>
      <c r="H102" s="177">
        <v>292</v>
      </c>
    </row>
    <row r="103" spans="1:8">
      <c r="A103" s="847"/>
      <c r="B103" s="846"/>
      <c r="C103" s="174" t="s">
        <v>591</v>
      </c>
      <c r="D103" s="174" t="s">
        <v>591</v>
      </c>
      <c r="E103" s="175">
        <v>25</v>
      </c>
      <c r="F103" s="176">
        <v>14</v>
      </c>
      <c r="G103" s="175">
        <f t="shared" si="1"/>
        <v>350</v>
      </c>
      <c r="H103" s="177">
        <v>292</v>
      </c>
    </row>
    <row r="104" spans="1:8">
      <c r="A104" s="847"/>
      <c r="B104" s="846"/>
      <c r="C104" s="174" t="s">
        <v>83</v>
      </c>
      <c r="D104" s="174" t="s">
        <v>83</v>
      </c>
      <c r="E104" s="175">
        <v>9</v>
      </c>
      <c r="F104" s="176">
        <v>5</v>
      </c>
      <c r="G104" s="175">
        <f t="shared" si="1"/>
        <v>45</v>
      </c>
      <c r="H104" s="177">
        <v>292</v>
      </c>
    </row>
    <row r="105" spans="1:8">
      <c r="A105" s="847"/>
      <c r="B105" s="846"/>
      <c r="C105" s="174" t="s">
        <v>869</v>
      </c>
      <c r="D105" s="174" t="s">
        <v>869</v>
      </c>
      <c r="E105" s="175">
        <v>50</v>
      </c>
      <c r="F105" s="176">
        <v>70</v>
      </c>
      <c r="G105" s="175">
        <f t="shared" si="1"/>
        <v>3500</v>
      </c>
      <c r="H105" s="177">
        <v>292</v>
      </c>
    </row>
    <row r="106" spans="1:8">
      <c r="A106" s="847"/>
      <c r="B106" s="846"/>
      <c r="C106" s="174" t="s">
        <v>573</v>
      </c>
      <c r="D106" s="174" t="s">
        <v>573</v>
      </c>
      <c r="E106" s="175">
        <v>2</v>
      </c>
      <c r="F106" s="176">
        <v>18</v>
      </c>
      <c r="G106" s="175">
        <f t="shared" si="1"/>
        <v>36</v>
      </c>
      <c r="H106" s="177">
        <v>293</v>
      </c>
    </row>
    <row r="107" spans="1:8" ht="25.5">
      <c r="A107" s="847"/>
      <c r="B107" s="846"/>
      <c r="C107" s="174" t="s">
        <v>870</v>
      </c>
      <c r="D107" s="174" t="s">
        <v>870</v>
      </c>
      <c r="E107" s="175">
        <v>250</v>
      </c>
      <c r="F107" s="176">
        <v>2</v>
      </c>
      <c r="G107" s="175">
        <f t="shared" si="1"/>
        <v>500</v>
      </c>
      <c r="H107" s="177">
        <v>295</v>
      </c>
    </row>
    <row r="108" spans="1:8">
      <c r="A108" s="847"/>
      <c r="B108" s="846"/>
      <c r="C108" s="174" t="s">
        <v>575</v>
      </c>
      <c r="D108" s="174" t="s">
        <v>575</v>
      </c>
      <c r="E108" s="175">
        <v>75</v>
      </c>
      <c r="F108" s="176">
        <v>47</v>
      </c>
      <c r="G108" s="175">
        <f t="shared" si="1"/>
        <v>3525</v>
      </c>
      <c r="H108" s="177">
        <v>297</v>
      </c>
    </row>
    <row r="109" spans="1:8">
      <c r="A109" s="847"/>
      <c r="B109" s="846"/>
      <c r="C109" s="174" t="s">
        <v>552</v>
      </c>
      <c r="D109" s="174" t="s">
        <v>552</v>
      </c>
      <c r="E109" s="175">
        <v>840</v>
      </c>
      <c r="F109" s="176">
        <v>10</v>
      </c>
      <c r="G109" s="175">
        <f t="shared" si="1"/>
        <v>8400</v>
      </c>
      <c r="H109" s="177">
        <v>297</v>
      </c>
    </row>
    <row r="110" spans="1:8" ht="38.25">
      <c r="A110" s="847"/>
      <c r="B110" s="846"/>
      <c r="C110" s="174" t="s">
        <v>871</v>
      </c>
      <c r="D110" s="174" t="s">
        <v>871</v>
      </c>
      <c r="E110" s="175">
        <v>117773</v>
      </c>
      <c r="F110" s="176">
        <v>1</v>
      </c>
      <c r="G110" s="175">
        <f t="shared" si="1"/>
        <v>117773</v>
      </c>
      <c r="H110" s="177">
        <v>298</v>
      </c>
    </row>
    <row r="111" spans="1:8" ht="25.5">
      <c r="A111" s="847"/>
      <c r="B111" s="846"/>
      <c r="C111" s="174" t="s">
        <v>872</v>
      </c>
      <c r="D111" s="174" t="s">
        <v>872</v>
      </c>
      <c r="E111" s="175">
        <v>12</v>
      </c>
      <c r="F111" s="516">
        <v>100</v>
      </c>
      <c r="G111" s="175">
        <f t="shared" si="1"/>
        <v>1200</v>
      </c>
      <c r="H111" s="177">
        <v>299</v>
      </c>
    </row>
    <row r="112" spans="1:8">
      <c r="A112" s="847"/>
      <c r="B112" s="846"/>
      <c r="C112" s="182" t="s">
        <v>579</v>
      </c>
      <c r="D112" s="182" t="s">
        <v>579</v>
      </c>
      <c r="E112" s="175">
        <v>10</v>
      </c>
      <c r="F112" s="516">
        <v>45</v>
      </c>
      <c r="G112" s="175">
        <f t="shared" si="1"/>
        <v>450</v>
      </c>
      <c r="H112" s="177">
        <v>299</v>
      </c>
    </row>
    <row r="113" spans="1:8">
      <c r="A113" s="847"/>
      <c r="B113" s="846"/>
      <c r="C113" s="182" t="s">
        <v>873</v>
      </c>
      <c r="D113" s="182" t="s">
        <v>873</v>
      </c>
      <c r="E113" s="175">
        <v>150</v>
      </c>
      <c r="F113" s="516">
        <v>5</v>
      </c>
      <c r="G113" s="175">
        <f t="shared" si="1"/>
        <v>750</v>
      </c>
      <c r="H113" s="177">
        <v>299</v>
      </c>
    </row>
    <row r="114" spans="1:8">
      <c r="A114" s="847"/>
      <c r="B114" s="846"/>
      <c r="C114" s="182" t="s">
        <v>874</v>
      </c>
      <c r="D114" s="182" t="s">
        <v>874</v>
      </c>
      <c r="E114" s="175">
        <v>300</v>
      </c>
      <c r="F114" s="516">
        <v>6</v>
      </c>
      <c r="G114" s="175">
        <f t="shared" si="1"/>
        <v>1800</v>
      </c>
      <c r="H114" s="177">
        <v>299</v>
      </c>
    </row>
    <row r="115" spans="1:8" ht="25.5">
      <c r="A115" s="847"/>
      <c r="B115" s="846"/>
      <c r="C115" s="174" t="s">
        <v>875</v>
      </c>
      <c r="D115" s="174" t="s">
        <v>875</v>
      </c>
      <c r="E115" s="175">
        <v>800</v>
      </c>
      <c r="F115" s="516">
        <v>1</v>
      </c>
      <c r="G115" s="175">
        <f t="shared" si="1"/>
        <v>800</v>
      </c>
      <c r="H115" s="177">
        <v>299</v>
      </c>
    </row>
    <row r="116" spans="1:8" ht="21" customHeight="1">
      <c r="A116" s="803" t="s">
        <v>876</v>
      </c>
      <c r="B116" s="806" t="s">
        <v>877</v>
      </c>
      <c r="C116" s="174" t="s">
        <v>813</v>
      </c>
      <c r="D116" s="174" t="s">
        <v>813</v>
      </c>
      <c r="E116" s="175">
        <v>15</v>
      </c>
      <c r="F116" s="176">
        <v>36</v>
      </c>
      <c r="G116" s="175">
        <f t="shared" si="1"/>
        <v>540</v>
      </c>
      <c r="H116" s="177">
        <v>211</v>
      </c>
    </row>
    <row r="117" spans="1:8" ht="32.25" customHeight="1">
      <c r="A117" s="804"/>
      <c r="B117" s="807"/>
      <c r="C117" s="174" t="s">
        <v>841</v>
      </c>
      <c r="D117" s="174" t="s">
        <v>841</v>
      </c>
      <c r="E117" s="175">
        <v>42</v>
      </c>
      <c r="F117" s="176">
        <v>174</v>
      </c>
      <c r="G117" s="175">
        <f t="shared" si="1"/>
        <v>7308</v>
      </c>
      <c r="H117" s="177">
        <v>211</v>
      </c>
    </row>
    <row r="118" spans="1:8">
      <c r="A118" s="804"/>
      <c r="B118" s="807"/>
      <c r="C118" s="174" t="s">
        <v>878</v>
      </c>
      <c r="D118" s="174" t="s">
        <v>878</v>
      </c>
      <c r="E118" s="175">
        <v>12</v>
      </c>
      <c r="F118" s="176">
        <v>36</v>
      </c>
      <c r="G118" s="175">
        <f t="shared" si="1"/>
        <v>432</v>
      </c>
      <c r="H118" s="177">
        <v>211</v>
      </c>
    </row>
    <row r="119" spans="1:8">
      <c r="A119" s="804"/>
      <c r="B119" s="807"/>
      <c r="C119" s="174" t="s">
        <v>813</v>
      </c>
      <c r="D119" s="174" t="s">
        <v>813</v>
      </c>
      <c r="E119" s="175">
        <v>45</v>
      </c>
      <c r="F119" s="176">
        <v>160</v>
      </c>
      <c r="G119" s="175">
        <f t="shared" si="1"/>
        <v>7200</v>
      </c>
      <c r="H119" s="177">
        <v>211</v>
      </c>
    </row>
    <row r="120" spans="1:8">
      <c r="A120" s="804"/>
      <c r="B120" s="807"/>
      <c r="C120" s="174" t="s">
        <v>530</v>
      </c>
      <c r="D120" s="174" t="s">
        <v>530</v>
      </c>
      <c r="E120" s="175">
        <v>42</v>
      </c>
      <c r="F120" s="176">
        <v>175</v>
      </c>
      <c r="G120" s="175">
        <f t="shared" si="1"/>
        <v>7350</v>
      </c>
      <c r="H120" s="177">
        <v>241</v>
      </c>
    </row>
    <row r="121" spans="1:8">
      <c r="A121" s="804"/>
      <c r="B121" s="807"/>
      <c r="C121" s="174" t="s">
        <v>530</v>
      </c>
      <c r="D121" s="174" t="s">
        <v>530</v>
      </c>
      <c r="E121" s="175">
        <v>47</v>
      </c>
      <c r="F121" s="176">
        <v>250</v>
      </c>
      <c r="G121" s="175">
        <f t="shared" si="1"/>
        <v>11750</v>
      </c>
      <c r="H121" s="177">
        <v>241</v>
      </c>
    </row>
    <row r="122" spans="1:8">
      <c r="A122" s="804"/>
      <c r="B122" s="807"/>
      <c r="C122" s="174" t="s">
        <v>532</v>
      </c>
      <c r="D122" s="174" t="s">
        <v>532</v>
      </c>
      <c r="E122" s="175">
        <v>6</v>
      </c>
      <c r="F122" s="176">
        <v>147</v>
      </c>
      <c r="G122" s="175">
        <f t="shared" si="1"/>
        <v>882</v>
      </c>
      <c r="H122" s="177">
        <v>242</v>
      </c>
    </row>
    <row r="123" spans="1:8">
      <c r="A123" s="804"/>
      <c r="B123" s="807"/>
      <c r="C123" s="174" t="s">
        <v>845</v>
      </c>
      <c r="D123" s="174" t="s">
        <v>845</v>
      </c>
      <c r="E123" s="175">
        <v>13</v>
      </c>
      <c r="F123" s="176">
        <v>25</v>
      </c>
      <c r="G123" s="175">
        <f t="shared" si="1"/>
        <v>325</v>
      </c>
      <c r="H123" s="177">
        <v>243</v>
      </c>
    </row>
    <row r="124" spans="1:8">
      <c r="A124" s="804"/>
      <c r="B124" s="807"/>
      <c r="C124" s="174" t="s">
        <v>846</v>
      </c>
      <c r="D124" s="174" t="s">
        <v>846</v>
      </c>
      <c r="E124" s="175">
        <v>12</v>
      </c>
      <c r="F124" s="176">
        <v>25</v>
      </c>
      <c r="G124" s="175">
        <f t="shared" si="1"/>
        <v>300</v>
      </c>
      <c r="H124" s="177">
        <v>243</v>
      </c>
    </row>
    <row r="125" spans="1:8" ht="25.5">
      <c r="A125" s="804"/>
      <c r="B125" s="807"/>
      <c r="C125" s="174" t="s">
        <v>847</v>
      </c>
      <c r="D125" s="174" t="s">
        <v>847</v>
      </c>
      <c r="E125" s="175">
        <v>37.5</v>
      </c>
      <c r="F125" s="176">
        <v>50</v>
      </c>
      <c r="G125" s="175">
        <f t="shared" si="1"/>
        <v>1875</v>
      </c>
      <c r="H125" s="177">
        <v>243</v>
      </c>
    </row>
    <row r="126" spans="1:8">
      <c r="A126" s="804"/>
      <c r="B126" s="807"/>
      <c r="C126" s="174" t="s">
        <v>881</v>
      </c>
      <c r="D126" s="174" t="s">
        <v>881</v>
      </c>
      <c r="E126" s="175">
        <v>450</v>
      </c>
      <c r="F126" s="176">
        <v>4</v>
      </c>
      <c r="G126" s="175">
        <f>+E126*F126</f>
        <v>1800</v>
      </c>
      <c r="H126" s="177">
        <v>322</v>
      </c>
    </row>
    <row r="127" spans="1:8" ht="25.5">
      <c r="A127" s="804"/>
      <c r="B127" s="807"/>
      <c r="C127" s="174" t="s">
        <v>883</v>
      </c>
      <c r="D127" s="174" t="s">
        <v>883</v>
      </c>
      <c r="E127" s="175">
        <v>350</v>
      </c>
      <c r="F127" s="176">
        <v>3</v>
      </c>
      <c r="G127" s="175">
        <f>+E127*F127</f>
        <v>1050</v>
      </c>
      <c r="H127" s="177">
        <v>322</v>
      </c>
    </row>
    <row r="128" spans="1:8">
      <c r="A128" s="804"/>
      <c r="B128" s="807"/>
      <c r="C128" s="174" t="s">
        <v>848</v>
      </c>
      <c r="D128" s="174" t="s">
        <v>848</v>
      </c>
      <c r="E128" s="175">
        <v>7</v>
      </c>
      <c r="F128" s="176">
        <v>35</v>
      </c>
      <c r="G128" s="175">
        <f t="shared" si="1"/>
        <v>245</v>
      </c>
      <c r="H128" s="177">
        <v>244</v>
      </c>
    </row>
    <row r="129" spans="1:8">
      <c r="A129" s="804"/>
      <c r="B129" s="807"/>
      <c r="C129" s="174" t="s">
        <v>849</v>
      </c>
      <c r="D129" s="174" t="s">
        <v>849</v>
      </c>
      <c r="E129" s="175">
        <v>12</v>
      </c>
      <c r="F129" s="176">
        <v>63</v>
      </c>
      <c r="G129" s="175">
        <f t="shared" si="1"/>
        <v>756</v>
      </c>
      <c r="H129" s="177">
        <v>244</v>
      </c>
    </row>
    <row r="130" spans="1:8">
      <c r="A130" s="804"/>
      <c r="B130" s="807"/>
      <c r="C130" s="174" t="s">
        <v>849</v>
      </c>
      <c r="D130" s="174" t="s">
        <v>849</v>
      </c>
      <c r="E130" s="175">
        <v>20</v>
      </c>
      <c r="F130" s="176">
        <v>24</v>
      </c>
      <c r="G130" s="175">
        <f t="shared" si="1"/>
        <v>480</v>
      </c>
      <c r="H130" s="177">
        <v>244</v>
      </c>
    </row>
    <row r="131" spans="1:8">
      <c r="A131" s="804"/>
      <c r="B131" s="807"/>
      <c r="C131" s="174" t="s">
        <v>537</v>
      </c>
      <c r="D131" s="174" t="s">
        <v>537</v>
      </c>
      <c r="E131" s="175">
        <v>20</v>
      </c>
      <c r="F131" s="176">
        <v>10</v>
      </c>
      <c r="G131" s="175">
        <f t="shared" si="1"/>
        <v>200</v>
      </c>
      <c r="H131" s="177">
        <v>244</v>
      </c>
    </row>
    <row r="132" spans="1:8">
      <c r="A132" s="804"/>
      <c r="B132" s="807"/>
      <c r="C132" s="174" t="s">
        <v>817</v>
      </c>
      <c r="D132" s="174" t="s">
        <v>817</v>
      </c>
      <c r="E132" s="175">
        <v>600</v>
      </c>
      <c r="F132" s="176">
        <v>2</v>
      </c>
      <c r="G132" s="175">
        <f t="shared" si="1"/>
        <v>1200</v>
      </c>
      <c r="H132" s="177">
        <v>245</v>
      </c>
    </row>
    <row r="133" spans="1:8">
      <c r="A133" s="804"/>
      <c r="B133" s="807"/>
      <c r="C133" s="174" t="s">
        <v>851</v>
      </c>
      <c r="D133" s="174" t="s">
        <v>851</v>
      </c>
      <c r="E133" s="175">
        <v>250</v>
      </c>
      <c r="F133" s="176">
        <v>2</v>
      </c>
      <c r="G133" s="175">
        <f t="shared" si="1"/>
        <v>500</v>
      </c>
      <c r="H133" s="177">
        <v>252</v>
      </c>
    </row>
    <row r="134" spans="1:8">
      <c r="A134" s="804"/>
      <c r="B134" s="807"/>
      <c r="C134" s="174" t="s">
        <v>541</v>
      </c>
      <c r="D134" s="174" t="s">
        <v>541</v>
      </c>
      <c r="E134" s="175">
        <v>665</v>
      </c>
      <c r="F134" s="176">
        <v>32</v>
      </c>
      <c r="G134" s="175">
        <f t="shared" si="1"/>
        <v>21280</v>
      </c>
      <c r="H134" s="177">
        <v>253</v>
      </c>
    </row>
    <row r="135" spans="1:8" ht="25.5">
      <c r="A135" s="804"/>
      <c r="B135" s="807"/>
      <c r="C135" s="174" t="s">
        <v>880</v>
      </c>
      <c r="D135" s="174" t="s">
        <v>880</v>
      </c>
      <c r="E135" s="175">
        <v>5</v>
      </c>
      <c r="F135" s="176">
        <v>66</v>
      </c>
      <c r="G135" s="175">
        <f t="shared" si="1"/>
        <v>330</v>
      </c>
      <c r="H135" s="177">
        <v>261</v>
      </c>
    </row>
    <row r="136" spans="1:8">
      <c r="A136" s="804"/>
      <c r="B136" s="807"/>
      <c r="C136" s="174" t="s">
        <v>818</v>
      </c>
      <c r="D136" s="174" t="s">
        <v>818</v>
      </c>
      <c r="E136" s="175">
        <v>100</v>
      </c>
      <c r="F136" s="176">
        <v>1042</v>
      </c>
      <c r="G136" s="175">
        <f t="shared" si="1"/>
        <v>104200</v>
      </c>
      <c r="H136" s="177">
        <v>262</v>
      </c>
    </row>
    <row r="137" spans="1:8">
      <c r="A137" s="804"/>
      <c r="B137" s="807"/>
      <c r="C137" s="174" t="s">
        <v>853</v>
      </c>
      <c r="D137" s="174" t="s">
        <v>853</v>
      </c>
      <c r="E137" s="175">
        <v>50</v>
      </c>
      <c r="F137" s="176">
        <v>50</v>
      </c>
      <c r="G137" s="175">
        <f t="shared" si="1"/>
        <v>2500</v>
      </c>
      <c r="H137" s="177">
        <v>262</v>
      </c>
    </row>
    <row r="138" spans="1:8">
      <c r="A138" s="804"/>
      <c r="B138" s="807"/>
      <c r="C138" s="174" t="s">
        <v>859</v>
      </c>
      <c r="D138" s="174" t="s">
        <v>859</v>
      </c>
      <c r="E138" s="175">
        <v>1230</v>
      </c>
      <c r="F138" s="176">
        <v>4</v>
      </c>
      <c r="G138" s="175">
        <f t="shared" si="1"/>
        <v>4920</v>
      </c>
      <c r="H138" s="177">
        <v>267</v>
      </c>
    </row>
    <row r="139" spans="1:8">
      <c r="A139" s="804"/>
      <c r="B139" s="807"/>
      <c r="C139" s="174" t="s">
        <v>859</v>
      </c>
      <c r="D139" s="174" t="s">
        <v>859</v>
      </c>
      <c r="E139" s="175">
        <v>1180</v>
      </c>
      <c r="F139" s="176">
        <v>8</v>
      </c>
      <c r="G139" s="175">
        <f t="shared" ref="G139:G190" si="2">+E139*F139</f>
        <v>9440</v>
      </c>
      <c r="H139" s="177">
        <v>267</v>
      </c>
    </row>
    <row r="140" spans="1:8">
      <c r="A140" s="804"/>
      <c r="B140" s="807"/>
      <c r="C140" s="174" t="s">
        <v>859</v>
      </c>
      <c r="D140" s="174" t="s">
        <v>859</v>
      </c>
      <c r="E140" s="175">
        <v>1180</v>
      </c>
      <c r="F140" s="176">
        <v>2</v>
      </c>
      <c r="G140" s="175">
        <f t="shared" si="2"/>
        <v>2360</v>
      </c>
      <c r="H140" s="177">
        <v>267</v>
      </c>
    </row>
    <row r="141" spans="1:8">
      <c r="A141" s="804"/>
      <c r="B141" s="807"/>
      <c r="C141" s="174" t="s">
        <v>859</v>
      </c>
      <c r="D141" s="174" t="s">
        <v>859</v>
      </c>
      <c r="E141" s="175">
        <v>1180</v>
      </c>
      <c r="F141" s="176">
        <v>3</v>
      </c>
      <c r="G141" s="175">
        <f t="shared" si="2"/>
        <v>3540</v>
      </c>
      <c r="H141" s="177">
        <v>267</v>
      </c>
    </row>
    <row r="142" spans="1:8">
      <c r="A142" s="804"/>
      <c r="B142" s="807"/>
      <c r="C142" s="174" t="s">
        <v>859</v>
      </c>
      <c r="D142" s="174" t="s">
        <v>859</v>
      </c>
      <c r="E142" s="175">
        <v>800</v>
      </c>
      <c r="F142" s="176">
        <v>4</v>
      </c>
      <c r="G142" s="175">
        <f t="shared" si="2"/>
        <v>3200</v>
      </c>
      <c r="H142" s="177">
        <v>267</v>
      </c>
    </row>
    <row r="143" spans="1:8">
      <c r="A143" s="804"/>
      <c r="B143" s="807"/>
      <c r="C143" s="174" t="s">
        <v>859</v>
      </c>
      <c r="D143" s="174" t="s">
        <v>859</v>
      </c>
      <c r="E143" s="175">
        <v>160</v>
      </c>
      <c r="F143" s="176">
        <v>5</v>
      </c>
      <c r="G143" s="175">
        <f t="shared" si="2"/>
        <v>800</v>
      </c>
      <c r="H143" s="177">
        <v>267</v>
      </c>
    </row>
    <row r="144" spans="1:8">
      <c r="A144" s="804"/>
      <c r="B144" s="807"/>
      <c r="C144" s="174" t="s">
        <v>859</v>
      </c>
      <c r="D144" s="174" t="s">
        <v>859</v>
      </c>
      <c r="E144" s="175">
        <v>130</v>
      </c>
      <c r="F144" s="176">
        <v>4</v>
      </c>
      <c r="G144" s="175">
        <f t="shared" si="2"/>
        <v>520</v>
      </c>
      <c r="H144" s="177">
        <v>267</v>
      </c>
    </row>
    <row r="145" spans="1:8">
      <c r="A145" s="804"/>
      <c r="B145" s="807"/>
      <c r="C145" s="174" t="s">
        <v>859</v>
      </c>
      <c r="D145" s="174" t="s">
        <v>859</v>
      </c>
      <c r="E145" s="175">
        <v>160</v>
      </c>
      <c r="F145" s="176">
        <v>4</v>
      </c>
      <c r="G145" s="175">
        <f t="shared" si="2"/>
        <v>640</v>
      </c>
      <c r="H145" s="177">
        <v>267</v>
      </c>
    </row>
    <row r="146" spans="1:8">
      <c r="A146" s="804"/>
      <c r="B146" s="807"/>
      <c r="C146" s="174" t="s">
        <v>859</v>
      </c>
      <c r="D146" s="174" t="s">
        <v>859</v>
      </c>
      <c r="E146" s="175">
        <v>160</v>
      </c>
      <c r="F146" s="176">
        <v>2</v>
      </c>
      <c r="G146" s="175">
        <f t="shared" si="2"/>
        <v>320</v>
      </c>
      <c r="H146" s="177">
        <v>267</v>
      </c>
    </row>
    <row r="147" spans="1:8">
      <c r="A147" s="804"/>
      <c r="B147" s="807"/>
      <c r="C147" s="174" t="s">
        <v>565</v>
      </c>
      <c r="D147" s="174" t="s">
        <v>565</v>
      </c>
      <c r="E147" s="175">
        <v>2</v>
      </c>
      <c r="F147" s="176">
        <v>413</v>
      </c>
      <c r="G147" s="175">
        <f t="shared" si="2"/>
        <v>826</v>
      </c>
      <c r="H147" s="177">
        <v>291</v>
      </c>
    </row>
    <row r="148" spans="1:8">
      <c r="A148" s="804"/>
      <c r="B148" s="807"/>
      <c r="C148" s="174" t="s">
        <v>600</v>
      </c>
      <c r="D148" s="174" t="s">
        <v>600</v>
      </c>
      <c r="E148" s="175">
        <v>3</v>
      </c>
      <c r="F148" s="176">
        <v>50</v>
      </c>
      <c r="G148" s="175">
        <f t="shared" si="2"/>
        <v>150</v>
      </c>
      <c r="H148" s="177">
        <v>291</v>
      </c>
    </row>
    <row r="149" spans="1:8">
      <c r="A149" s="804"/>
      <c r="B149" s="807"/>
      <c r="C149" s="174" t="s">
        <v>600</v>
      </c>
      <c r="D149" s="174" t="s">
        <v>600</v>
      </c>
      <c r="E149" s="175">
        <v>3</v>
      </c>
      <c r="F149" s="176">
        <v>75</v>
      </c>
      <c r="G149" s="175">
        <f t="shared" si="2"/>
        <v>225</v>
      </c>
      <c r="H149" s="177">
        <v>291</v>
      </c>
    </row>
    <row r="150" spans="1:8" ht="33.75" customHeight="1">
      <c r="A150" s="804"/>
      <c r="B150" s="807"/>
      <c r="C150" s="174" t="s">
        <v>865</v>
      </c>
      <c r="D150" s="174" t="s">
        <v>865</v>
      </c>
      <c r="E150" s="175">
        <v>15</v>
      </c>
      <c r="F150" s="176">
        <v>50</v>
      </c>
      <c r="G150" s="175">
        <f t="shared" si="2"/>
        <v>750</v>
      </c>
      <c r="H150" s="177">
        <v>291</v>
      </c>
    </row>
    <row r="151" spans="1:8">
      <c r="A151" s="804"/>
      <c r="B151" s="807"/>
      <c r="C151" s="174" t="s">
        <v>566</v>
      </c>
      <c r="D151" s="174" t="s">
        <v>566</v>
      </c>
      <c r="E151" s="175">
        <v>2</v>
      </c>
      <c r="F151" s="176">
        <v>100</v>
      </c>
      <c r="G151" s="175">
        <f t="shared" si="2"/>
        <v>200</v>
      </c>
      <c r="H151" s="177">
        <v>291</v>
      </c>
    </row>
    <row r="152" spans="1:8">
      <c r="A152" s="804"/>
      <c r="B152" s="807"/>
      <c r="C152" s="174" t="s">
        <v>827</v>
      </c>
      <c r="D152" s="174" t="s">
        <v>827</v>
      </c>
      <c r="E152" s="175">
        <v>5</v>
      </c>
      <c r="F152" s="176">
        <v>100</v>
      </c>
      <c r="G152" s="175">
        <f t="shared" si="2"/>
        <v>500</v>
      </c>
      <c r="H152" s="177">
        <v>291</v>
      </c>
    </row>
    <row r="153" spans="1:8">
      <c r="A153" s="804"/>
      <c r="B153" s="807"/>
      <c r="C153" s="174" t="s">
        <v>866</v>
      </c>
      <c r="D153" s="174" t="s">
        <v>866</v>
      </c>
      <c r="E153" s="175">
        <v>10</v>
      </c>
      <c r="F153" s="176">
        <v>13</v>
      </c>
      <c r="G153" s="175">
        <f t="shared" si="2"/>
        <v>130</v>
      </c>
      <c r="H153" s="177">
        <v>291</v>
      </c>
    </row>
    <row r="154" spans="1:8">
      <c r="A154" s="804"/>
      <c r="B154" s="807"/>
      <c r="C154" s="174" t="s">
        <v>561</v>
      </c>
      <c r="D154" s="174" t="s">
        <v>561</v>
      </c>
      <c r="E154" s="175">
        <v>13</v>
      </c>
      <c r="F154" s="176">
        <v>25</v>
      </c>
      <c r="G154" s="175">
        <f t="shared" si="2"/>
        <v>325</v>
      </c>
      <c r="H154" s="177">
        <v>291</v>
      </c>
    </row>
    <row r="155" spans="1:8">
      <c r="A155" s="804"/>
      <c r="B155" s="807"/>
      <c r="C155" s="174" t="s">
        <v>867</v>
      </c>
      <c r="D155" s="174" t="s">
        <v>867</v>
      </c>
      <c r="E155" s="175">
        <v>2</v>
      </c>
      <c r="F155" s="176">
        <v>188</v>
      </c>
      <c r="G155" s="175">
        <f t="shared" si="2"/>
        <v>376</v>
      </c>
      <c r="H155" s="177">
        <v>291</v>
      </c>
    </row>
    <row r="156" spans="1:8">
      <c r="A156" s="804"/>
      <c r="B156" s="807"/>
      <c r="C156" s="174" t="s">
        <v>829</v>
      </c>
      <c r="D156" s="174" t="s">
        <v>829</v>
      </c>
      <c r="E156" s="175">
        <v>7</v>
      </c>
      <c r="F156" s="176">
        <v>100</v>
      </c>
      <c r="G156" s="175">
        <f t="shared" si="2"/>
        <v>700</v>
      </c>
      <c r="H156" s="177">
        <v>291</v>
      </c>
    </row>
    <row r="157" spans="1:8">
      <c r="A157" s="804"/>
      <c r="B157" s="807"/>
      <c r="C157" s="174" t="s">
        <v>563</v>
      </c>
      <c r="D157" s="174" t="s">
        <v>563</v>
      </c>
      <c r="E157" s="175">
        <v>10</v>
      </c>
      <c r="F157" s="176">
        <v>50</v>
      </c>
      <c r="G157" s="175">
        <f t="shared" si="2"/>
        <v>500</v>
      </c>
      <c r="H157" s="177">
        <v>291</v>
      </c>
    </row>
    <row r="158" spans="1:8">
      <c r="A158" s="804"/>
      <c r="B158" s="807"/>
      <c r="C158" s="174" t="s">
        <v>79</v>
      </c>
      <c r="D158" s="174" t="s">
        <v>79</v>
      </c>
      <c r="E158" s="175">
        <v>10</v>
      </c>
      <c r="F158" s="176">
        <v>25</v>
      </c>
      <c r="G158" s="175">
        <f t="shared" si="2"/>
        <v>250</v>
      </c>
      <c r="H158" s="177">
        <v>291</v>
      </c>
    </row>
    <row r="159" spans="1:8">
      <c r="A159" s="804"/>
      <c r="B159" s="807"/>
      <c r="C159" s="174" t="s">
        <v>600</v>
      </c>
      <c r="D159" s="174" t="s">
        <v>600</v>
      </c>
      <c r="E159" s="175">
        <v>3</v>
      </c>
      <c r="F159" s="176">
        <v>75</v>
      </c>
      <c r="G159" s="175">
        <f t="shared" si="2"/>
        <v>225</v>
      </c>
      <c r="H159" s="177">
        <v>291</v>
      </c>
    </row>
    <row r="160" spans="1:8">
      <c r="A160" s="804"/>
      <c r="B160" s="807"/>
      <c r="C160" s="174" t="s">
        <v>828</v>
      </c>
      <c r="D160" s="174" t="s">
        <v>828</v>
      </c>
      <c r="E160" s="175">
        <v>20</v>
      </c>
      <c r="F160" s="176">
        <v>25</v>
      </c>
      <c r="G160" s="175">
        <f t="shared" si="2"/>
        <v>500</v>
      </c>
      <c r="H160" s="177">
        <v>291</v>
      </c>
    </row>
    <row r="161" spans="1:8">
      <c r="A161" s="804"/>
      <c r="B161" s="807"/>
      <c r="C161" s="174" t="s">
        <v>564</v>
      </c>
      <c r="D161" s="174" t="s">
        <v>564</v>
      </c>
      <c r="E161" s="175">
        <v>5</v>
      </c>
      <c r="F161" s="176">
        <v>50</v>
      </c>
      <c r="G161" s="175">
        <f t="shared" si="2"/>
        <v>250</v>
      </c>
      <c r="H161" s="177">
        <v>291</v>
      </c>
    </row>
    <row r="162" spans="1:8">
      <c r="A162" s="804"/>
      <c r="B162" s="807"/>
      <c r="C162" s="174" t="s">
        <v>868</v>
      </c>
      <c r="D162" s="174" t="s">
        <v>868</v>
      </c>
      <c r="E162" s="175">
        <v>20</v>
      </c>
      <c r="F162" s="176">
        <v>6</v>
      </c>
      <c r="G162" s="175">
        <f t="shared" si="2"/>
        <v>120</v>
      </c>
      <c r="H162" s="177">
        <v>291</v>
      </c>
    </row>
    <row r="163" spans="1:8">
      <c r="A163" s="804"/>
      <c r="B163" s="807"/>
      <c r="C163" s="174" t="s">
        <v>588</v>
      </c>
      <c r="D163" s="174" t="s">
        <v>588</v>
      </c>
      <c r="E163" s="175">
        <v>5</v>
      </c>
      <c r="F163" s="176">
        <v>75</v>
      </c>
      <c r="G163" s="175">
        <f t="shared" si="2"/>
        <v>375</v>
      </c>
      <c r="H163" s="177">
        <v>291</v>
      </c>
    </row>
    <row r="164" spans="1:8">
      <c r="A164" s="804"/>
      <c r="B164" s="807"/>
      <c r="C164" s="174" t="s">
        <v>600</v>
      </c>
      <c r="D164" s="174" t="s">
        <v>600</v>
      </c>
      <c r="E164" s="175">
        <v>2</v>
      </c>
      <c r="F164" s="176">
        <v>75</v>
      </c>
      <c r="G164" s="175">
        <f t="shared" si="2"/>
        <v>150</v>
      </c>
      <c r="H164" s="177">
        <v>291</v>
      </c>
    </row>
    <row r="165" spans="1:8">
      <c r="A165" s="804"/>
      <c r="B165" s="808"/>
      <c r="C165" s="174" t="s">
        <v>600</v>
      </c>
      <c r="D165" s="174" t="s">
        <v>600</v>
      </c>
      <c r="E165" s="175">
        <v>5</v>
      </c>
      <c r="F165" s="176">
        <v>75</v>
      </c>
      <c r="G165" s="175">
        <f t="shared" si="2"/>
        <v>375</v>
      </c>
      <c r="H165" s="177">
        <v>291</v>
      </c>
    </row>
    <row r="166" spans="1:8" ht="15.75" customHeight="1">
      <c r="A166" s="804"/>
      <c r="B166" s="806" t="s">
        <v>879</v>
      </c>
      <c r="C166" s="174" t="s">
        <v>840</v>
      </c>
      <c r="D166" s="174" t="s">
        <v>840</v>
      </c>
      <c r="E166" s="175">
        <v>30</v>
      </c>
      <c r="F166" s="176">
        <v>10</v>
      </c>
      <c r="G166" s="175">
        <f>+E166*F166</f>
        <v>300</v>
      </c>
      <c r="H166" s="177">
        <v>211</v>
      </c>
    </row>
    <row r="167" spans="1:8">
      <c r="A167" s="804"/>
      <c r="B167" s="807"/>
      <c r="C167" s="174" t="s">
        <v>532</v>
      </c>
      <c r="D167" s="174" t="s">
        <v>532</v>
      </c>
      <c r="E167" s="175">
        <v>32</v>
      </c>
      <c r="F167" s="176">
        <v>50</v>
      </c>
      <c r="G167" s="175">
        <f>+E167*F167</f>
        <v>1600</v>
      </c>
      <c r="H167" s="177">
        <v>243</v>
      </c>
    </row>
    <row r="168" spans="1:8">
      <c r="A168" s="804"/>
      <c r="B168" s="807"/>
      <c r="C168" s="174" t="s">
        <v>533</v>
      </c>
      <c r="D168" s="174" t="s">
        <v>533</v>
      </c>
      <c r="E168" s="175">
        <v>4</v>
      </c>
      <c r="F168" s="176">
        <v>38</v>
      </c>
      <c r="G168" s="175">
        <f>+E168*F168</f>
        <v>152</v>
      </c>
      <c r="H168" s="177">
        <v>243</v>
      </c>
    </row>
    <row r="169" spans="1:8">
      <c r="A169" s="804"/>
      <c r="B169" s="807"/>
      <c r="C169" s="174" t="s">
        <v>337</v>
      </c>
      <c r="D169" s="174" t="s">
        <v>337</v>
      </c>
      <c r="E169" s="175">
        <v>15</v>
      </c>
      <c r="F169" s="176">
        <v>25</v>
      </c>
      <c r="G169" s="175">
        <f t="shared" si="2"/>
        <v>375</v>
      </c>
      <c r="H169" s="177">
        <v>291</v>
      </c>
    </row>
    <row r="170" spans="1:8">
      <c r="A170" s="804"/>
      <c r="B170" s="807"/>
      <c r="C170" s="174" t="s">
        <v>826</v>
      </c>
      <c r="D170" s="174" t="s">
        <v>826</v>
      </c>
      <c r="E170" s="175">
        <v>2</v>
      </c>
      <c r="F170" s="176">
        <v>100</v>
      </c>
      <c r="G170" s="175">
        <f t="shared" si="2"/>
        <v>200</v>
      </c>
      <c r="H170" s="177">
        <v>291</v>
      </c>
    </row>
    <row r="171" spans="1:8">
      <c r="A171" s="804"/>
      <c r="B171" s="807"/>
      <c r="C171" s="174" t="s">
        <v>827</v>
      </c>
      <c r="D171" s="174" t="s">
        <v>827</v>
      </c>
      <c r="E171" s="175">
        <v>5</v>
      </c>
      <c r="F171" s="176">
        <v>100</v>
      </c>
      <c r="G171" s="175">
        <f t="shared" si="2"/>
        <v>500</v>
      </c>
      <c r="H171" s="177">
        <v>291</v>
      </c>
    </row>
    <row r="172" spans="1:8">
      <c r="A172" s="804"/>
      <c r="B172" s="807"/>
      <c r="C172" s="174" t="s">
        <v>866</v>
      </c>
      <c r="D172" s="174" t="s">
        <v>866</v>
      </c>
      <c r="E172" s="175">
        <v>10</v>
      </c>
      <c r="F172" s="176">
        <v>13</v>
      </c>
      <c r="G172" s="175">
        <f t="shared" si="2"/>
        <v>130</v>
      </c>
      <c r="H172" s="177">
        <v>291</v>
      </c>
    </row>
    <row r="173" spans="1:8">
      <c r="A173" s="804"/>
      <c r="B173" s="807"/>
      <c r="C173" s="174" t="s">
        <v>561</v>
      </c>
      <c r="D173" s="174" t="s">
        <v>561</v>
      </c>
      <c r="E173" s="175">
        <v>13</v>
      </c>
      <c r="F173" s="176">
        <v>25</v>
      </c>
      <c r="G173" s="175">
        <f t="shared" si="2"/>
        <v>325</v>
      </c>
      <c r="H173" s="177">
        <v>291</v>
      </c>
    </row>
    <row r="174" spans="1:8">
      <c r="A174" s="804"/>
      <c r="B174" s="807"/>
      <c r="C174" s="174" t="s">
        <v>867</v>
      </c>
      <c r="D174" s="174" t="s">
        <v>867</v>
      </c>
      <c r="E174" s="175">
        <v>2</v>
      </c>
      <c r="F174" s="176">
        <v>200</v>
      </c>
      <c r="G174" s="175">
        <f t="shared" si="2"/>
        <v>400</v>
      </c>
      <c r="H174" s="177">
        <v>291</v>
      </c>
    </row>
    <row r="175" spans="1:8" ht="22.5" customHeight="1">
      <c r="A175" s="804"/>
      <c r="B175" s="807"/>
      <c r="C175" s="174" t="s">
        <v>563</v>
      </c>
      <c r="D175" s="174" t="s">
        <v>563</v>
      </c>
      <c r="E175" s="175">
        <v>10</v>
      </c>
      <c r="F175" s="176">
        <v>50</v>
      </c>
      <c r="G175" s="175">
        <f t="shared" si="2"/>
        <v>500</v>
      </c>
      <c r="H175" s="177">
        <v>291</v>
      </c>
    </row>
    <row r="176" spans="1:8">
      <c r="A176" s="804"/>
      <c r="B176" s="807"/>
      <c r="C176" s="174" t="s">
        <v>79</v>
      </c>
      <c r="D176" s="174" t="s">
        <v>79</v>
      </c>
      <c r="E176" s="175">
        <v>10</v>
      </c>
      <c r="F176" s="176">
        <v>50</v>
      </c>
      <c r="G176" s="175">
        <f t="shared" si="2"/>
        <v>500</v>
      </c>
      <c r="H176" s="177">
        <v>291</v>
      </c>
    </row>
    <row r="177" spans="1:9">
      <c r="A177" s="804"/>
      <c r="B177" s="807"/>
      <c r="C177" s="174" t="s">
        <v>600</v>
      </c>
      <c r="D177" s="174" t="s">
        <v>600</v>
      </c>
      <c r="E177" s="175">
        <v>3</v>
      </c>
      <c r="F177" s="176">
        <v>75</v>
      </c>
      <c r="G177" s="175">
        <f t="shared" si="2"/>
        <v>225</v>
      </c>
      <c r="H177" s="177">
        <v>291</v>
      </c>
    </row>
    <row r="178" spans="1:9">
      <c r="A178" s="804"/>
      <c r="B178" s="807"/>
      <c r="C178" s="174" t="s">
        <v>564</v>
      </c>
      <c r="D178" s="174" t="s">
        <v>564</v>
      </c>
      <c r="E178" s="175">
        <v>5</v>
      </c>
      <c r="F178" s="176">
        <v>50</v>
      </c>
      <c r="G178" s="175">
        <f t="shared" si="2"/>
        <v>250</v>
      </c>
      <c r="H178" s="177">
        <v>291</v>
      </c>
    </row>
    <row r="179" spans="1:9">
      <c r="A179" s="804"/>
      <c r="B179" s="807"/>
      <c r="C179" s="174" t="s">
        <v>868</v>
      </c>
      <c r="D179" s="174" t="s">
        <v>868</v>
      </c>
      <c r="E179" s="175">
        <v>20</v>
      </c>
      <c r="F179" s="176">
        <v>6</v>
      </c>
      <c r="G179" s="175">
        <f t="shared" si="2"/>
        <v>120</v>
      </c>
      <c r="H179" s="177">
        <v>291</v>
      </c>
    </row>
    <row r="180" spans="1:9" ht="22.5" customHeight="1">
      <c r="A180" s="804"/>
      <c r="B180" s="807"/>
      <c r="C180" s="174" t="s">
        <v>588</v>
      </c>
      <c r="D180" s="174" t="s">
        <v>588</v>
      </c>
      <c r="E180" s="175">
        <v>5</v>
      </c>
      <c r="F180" s="176">
        <v>75</v>
      </c>
      <c r="G180" s="175">
        <f t="shared" si="2"/>
        <v>375</v>
      </c>
      <c r="H180" s="177">
        <v>291</v>
      </c>
    </row>
    <row r="181" spans="1:9">
      <c r="A181" s="804"/>
      <c r="B181" s="807"/>
      <c r="C181" s="174" t="s">
        <v>600</v>
      </c>
      <c r="D181" s="174" t="s">
        <v>600</v>
      </c>
      <c r="E181" s="175">
        <v>2</v>
      </c>
      <c r="F181" s="176">
        <v>75</v>
      </c>
      <c r="G181" s="175">
        <f t="shared" si="2"/>
        <v>150</v>
      </c>
      <c r="H181" s="177">
        <v>291</v>
      </c>
    </row>
    <row r="182" spans="1:9">
      <c r="A182" s="804"/>
      <c r="B182" s="807"/>
      <c r="C182" s="174" t="s">
        <v>591</v>
      </c>
      <c r="D182" s="174" t="s">
        <v>591</v>
      </c>
      <c r="E182" s="175">
        <v>25</v>
      </c>
      <c r="F182" s="176">
        <v>14</v>
      </c>
      <c r="G182" s="175">
        <f t="shared" si="2"/>
        <v>350</v>
      </c>
      <c r="H182" s="177">
        <v>292</v>
      </c>
    </row>
    <row r="183" spans="1:9">
      <c r="A183" s="804"/>
      <c r="B183" s="807"/>
      <c r="C183" s="174" t="s">
        <v>830</v>
      </c>
      <c r="D183" s="174" t="s">
        <v>830</v>
      </c>
      <c r="E183" s="175">
        <v>20</v>
      </c>
      <c r="F183" s="176">
        <v>75</v>
      </c>
      <c r="G183" s="175">
        <f t="shared" si="2"/>
        <v>1500</v>
      </c>
      <c r="H183" s="177">
        <v>292</v>
      </c>
    </row>
    <row r="184" spans="1:9">
      <c r="A184" s="804"/>
      <c r="B184" s="807"/>
      <c r="C184" s="174" t="s">
        <v>83</v>
      </c>
      <c r="D184" s="174" t="s">
        <v>83</v>
      </c>
      <c r="E184" s="175">
        <v>9</v>
      </c>
      <c r="F184" s="176">
        <v>5</v>
      </c>
      <c r="G184" s="175">
        <f t="shared" si="2"/>
        <v>45</v>
      </c>
      <c r="H184" s="177">
        <v>292</v>
      </c>
    </row>
    <row r="185" spans="1:9">
      <c r="A185" s="804"/>
      <c r="B185" s="807"/>
      <c r="C185" s="174" t="s">
        <v>88</v>
      </c>
      <c r="D185" s="174" t="s">
        <v>88</v>
      </c>
      <c r="E185" s="175">
        <v>19</v>
      </c>
      <c r="F185" s="176">
        <v>275</v>
      </c>
      <c r="G185" s="175">
        <f t="shared" si="2"/>
        <v>5225</v>
      </c>
      <c r="H185" s="177">
        <v>292</v>
      </c>
    </row>
    <row r="186" spans="1:9">
      <c r="A186" s="804"/>
      <c r="B186" s="807"/>
      <c r="C186" s="174" t="s">
        <v>589</v>
      </c>
      <c r="D186" s="174" t="s">
        <v>589</v>
      </c>
      <c r="E186" s="175">
        <v>20</v>
      </c>
      <c r="F186" s="176">
        <v>195</v>
      </c>
      <c r="G186" s="175">
        <f t="shared" si="2"/>
        <v>3900</v>
      </c>
      <c r="H186" s="177">
        <v>292</v>
      </c>
    </row>
    <row r="187" spans="1:9">
      <c r="A187" s="804"/>
      <c r="B187" s="807"/>
      <c r="C187" s="174" t="s">
        <v>570</v>
      </c>
      <c r="D187" s="174" t="s">
        <v>570</v>
      </c>
      <c r="E187" s="175">
        <v>30</v>
      </c>
      <c r="F187" s="176">
        <v>150</v>
      </c>
      <c r="G187" s="175">
        <f t="shared" si="2"/>
        <v>4500</v>
      </c>
      <c r="H187" s="177">
        <v>292</v>
      </c>
    </row>
    <row r="188" spans="1:9">
      <c r="A188" s="804"/>
      <c r="B188" s="807"/>
      <c r="C188" s="174" t="s">
        <v>88</v>
      </c>
      <c r="D188" s="174" t="s">
        <v>88</v>
      </c>
      <c r="E188" s="175">
        <v>3</v>
      </c>
      <c r="F188" s="176">
        <v>125</v>
      </c>
      <c r="G188" s="175">
        <f t="shared" si="2"/>
        <v>375</v>
      </c>
      <c r="H188" s="177">
        <v>292</v>
      </c>
    </row>
    <row r="189" spans="1:9">
      <c r="A189" s="804"/>
      <c r="B189" s="807"/>
      <c r="C189" s="174" t="s">
        <v>573</v>
      </c>
      <c r="D189" s="174" t="s">
        <v>573</v>
      </c>
      <c r="E189" s="175">
        <v>2</v>
      </c>
      <c r="F189" s="176">
        <v>18</v>
      </c>
      <c r="G189" s="175">
        <f t="shared" si="2"/>
        <v>36</v>
      </c>
      <c r="H189" s="177">
        <v>293</v>
      </c>
    </row>
    <row r="190" spans="1:9" ht="13.5" thickBot="1">
      <c r="A190" s="848"/>
      <c r="B190" s="808"/>
      <c r="C190" s="174" t="s">
        <v>573</v>
      </c>
      <c r="D190" s="174" t="s">
        <v>573</v>
      </c>
      <c r="E190" s="175">
        <v>2</v>
      </c>
      <c r="F190" s="176">
        <v>18</v>
      </c>
      <c r="G190" s="175">
        <f t="shared" si="2"/>
        <v>36</v>
      </c>
      <c r="H190" s="177">
        <v>293</v>
      </c>
      <c r="I190" s="193"/>
    </row>
    <row r="191" spans="1:9" ht="13.5" thickBot="1">
      <c r="A191" s="844" t="s">
        <v>886</v>
      </c>
      <c r="B191" s="845"/>
      <c r="C191" s="845"/>
      <c r="D191" s="845"/>
      <c r="E191" s="845"/>
      <c r="F191" s="845"/>
      <c r="G191" s="197">
        <f>SUM(G6:G190)</f>
        <v>4329269</v>
      </c>
      <c r="H191" s="198"/>
    </row>
    <row r="192" spans="1:9">
      <c r="G192" s="183"/>
    </row>
    <row r="193" spans="1:8">
      <c r="G193" s="185"/>
      <c r="H193" s="186"/>
    </row>
    <row r="194" spans="1:8">
      <c r="G194" s="185"/>
    </row>
    <row r="195" spans="1:8">
      <c r="G195" s="185"/>
    </row>
    <row r="202" spans="1:8">
      <c r="A202" s="1"/>
      <c r="B202" s="1"/>
      <c r="C202" s="1"/>
      <c r="D202" s="1"/>
    </row>
    <row r="203" spans="1:8">
      <c r="A203" s="1"/>
      <c r="B203" s="1"/>
      <c r="C203" s="1"/>
      <c r="D203" s="1"/>
    </row>
    <row r="204" spans="1:8">
      <c r="A204" s="1"/>
      <c r="B204" s="1"/>
      <c r="C204" s="1"/>
      <c r="D204" s="1"/>
    </row>
    <row r="205" spans="1:8">
      <c r="A205" s="1"/>
      <c r="B205" s="1"/>
      <c r="C205" s="1"/>
      <c r="D205" s="1"/>
    </row>
    <row r="206" spans="1:8">
      <c r="A206" s="1"/>
      <c r="B206" s="1"/>
      <c r="C206" s="1"/>
      <c r="D206" s="1"/>
    </row>
    <row r="207" spans="1:8">
      <c r="A207" s="1"/>
      <c r="B207" s="1"/>
      <c r="C207" s="1"/>
      <c r="D207" s="1"/>
    </row>
    <row r="208" spans="1:8">
      <c r="A208" s="1"/>
      <c r="B208" s="1"/>
      <c r="C208" s="1"/>
      <c r="D208" s="1"/>
    </row>
    <row r="209" spans="1:4">
      <c r="A209" s="1"/>
      <c r="B209" s="1"/>
      <c r="C209" s="1"/>
      <c r="D209" s="1"/>
    </row>
    <row r="210" spans="1:4">
      <c r="A210" s="1"/>
      <c r="B210" s="1"/>
      <c r="C210" s="1"/>
      <c r="D210" s="1"/>
    </row>
    <row r="211" spans="1:4">
      <c r="A211" s="1"/>
      <c r="B211" s="1"/>
      <c r="C211" s="1"/>
      <c r="D211" s="1"/>
    </row>
    <row r="212" spans="1:4">
      <c r="A212" s="1"/>
      <c r="B212" s="1"/>
      <c r="C212" s="1"/>
      <c r="D212" s="1"/>
    </row>
    <row r="213" spans="1:4">
      <c r="A213" s="1"/>
      <c r="B213" s="1"/>
      <c r="C213" s="1"/>
      <c r="D213" s="1"/>
    </row>
    <row r="214" spans="1:4">
      <c r="A214" s="1"/>
      <c r="B214" s="1"/>
      <c r="C214" s="1"/>
      <c r="D214" s="1"/>
    </row>
    <row r="215" spans="1:4">
      <c r="A215" s="1"/>
      <c r="B215" s="1"/>
      <c r="C215" s="1"/>
      <c r="D215" s="1"/>
    </row>
    <row r="216" spans="1:4">
      <c r="A216" s="1"/>
      <c r="B216" s="1"/>
      <c r="C216" s="1"/>
      <c r="D216" s="1"/>
    </row>
    <row r="217" spans="1:4">
      <c r="A217" s="1"/>
      <c r="B217" s="1"/>
      <c r="C217" s="1"/>
      <c r="D217" s="1"/>
    </row>
    <row r="218" spans="1:4">
      <c r="A218" s="1"/>
      <c r="B218" s="1"/>
      <c r="C218" s="1"/>
      <c r="D218" s="1"/>
    </row>
    <row r="219" spans="1:4">
      <c r="A219" s="1"/>
      <c r="B219" s="1"/>
      <c r="C219" s="1"/>
      <c r="D219" s="1"/>
    </row>
    <row r="220" spans="1:4">
      <c r="A220" s="1"/>
      <c r="B220" s="1"/>
      <c r="C220" s="1"/>
      <c r="D220" s="1"/>
    </row>
    <row r="221" spans="1:4">
      <c r="A221" s="1"/>
      <c r="B221" s="1"/>
      <c r="C221" s="1"/>
      <c r="D221" s="1"/>
    </row>
    <row r="222" spans="1:4">
      <c r="A222" s="1"/>
      <c r="B222" s="1"/>
      <c r="C222" s="1"/>
      <c r="D222" s="1"/>
    </row>
    <row r="223" spans="1:4">
      <c r="A223" s="1"/>
      <c r="B223" s="1"/>
      <c r="C223" s="1"/>
      <c r="D223" s="1"/>
    </row>
    <row r="224" spans="1:4">
      <c r="A224" s="1"/>
      <c r="B224" s="1"/>
      <c r="C224" s="1"/>
      <c r="D224" s="1"/>
    </row>
    <row r="225" spans="1:4">
      <c r="A225" s="1"/>
      <c r="B225" s="1"/>
      <c r="C225" s="1"/>
      <c r="D225" s="1"/>
    </row>
    <row r="226" spans="1:4">
      <c r="A226" s="1"/>
      <c r="B226" s="1"/>
      <c r="C226" s="1"/>
      <c r="D226" s="1"/>
    </row>
    <row r="227" spans="1:4">
      <c r="A227" s="1"/>
      <c r="B227" s="1"/>
      <c r="C227" s="1"/>
      <c r="D227" s="1"/>
    </row>
    <row r="228" spans="1:4">
      <c r="A228" s="1"/>
      <c r="B228" s="1"/>
      <c r="C228" s="1"/>
      <c r="D228" s="1"/>
    </row>
    <row r="229" spans="1:4">
      <c r="A229" s="1"/>
      <c r="B229" s="1"/>
      <c r="C229" s="1"/>
      <c r="D229" s="1"/>
    </row>
    <row r="233" spans="1:4">
      <c r="A233" s="1"/>
      <c r="B233" s="1"/>
      <c r="C233" s="1"/>
      <c r="D233" s="1"/>
    </row>
    <row r="239" spans="1:4">
      <c r="A239" s="1"/>
      <c r="B239" s="1"/>
      <c r="C239" s="1"/>
      <c r="D239" s="1"/>
    </row>
    <row r="240" spans="1:4">
      <c r="A240" s="1"/>
      <c r="B240" s="1"/>
      <c r="C240" s="1"/>
      <c r="D240" s="1"/>
    </row>
  </sheetData>
  <mergeCells count="7">
    <mergeCell ref="A4:B4"/>
    <mergeCell ref="A191:F191"/>
    <mergeCell ref="B6:B115"/>
    <mergeCell ref="A6:A115"/>
    <mergeCell ref="B116:B165"/>
    <mergeCell ref="B166:B190"/>
    <mergeCell ref="A116:A190"/>
  </mergeCells>
  <pageMargins left="0.70866141732283472" right="0.70866141732283472" top="0.74803149606299213" bottom="0.74803149606299213" header="0.31496062992125984" footer="0.31496062992125984"/>
  <pageSetup scale="63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6"/>
  <sheetViews>
    <sheetView view="pageBreakPreview" topLeftCell="A4" zoomScale="60" zoomScaleNormal="100" workbookViewId="0">
      <selection activeCell="D25" sqref="D25"/>
    </sheetView>
  </sheetViews>
  <sheetFormatPr baseColWidth="10" defaultColWidth="11.42578125" defaultRowHeight="12.75"/>
  <cols>
    <col min="1" max="1" width="27" style="55" customWidth="1"/>
    <col min="2" max="2" width="29.140625" style="55" customWidth="1"/>
    <col min="3" max="3" width="42" style="55" bestFit="1" customWidth="1"/>
    <col min="4" max="4" width="17.5703125" style="282" customWidth="1"/>
    <col min="5" max="5" width="14.28515625" style="283" customWidth="1"/>
    <col min="6" max="6" width="18.85546875" style="283" customWidth="1"/>
    <col min="7" max="7" width="13.42578125" style="284" customWidth="1"/>
    <col min="8" max="8" width="13.140625" style="55" bestFit="1" customWidth="1"/>
    <col min="9" max="9" width="18.5703125" style="55" hidden="1" customWidth="1"/>
    <col min="10" max="256" width="9.140625" style="55" customWidth="1"/>
    <col min="257" max="16384" width="11.42578125" style="55"/>
  </cols>
  <sheetData>
    <row r="1" spans="1:19" s="255" customFormat="1" ht="15">
      <c r="A1" s="851" t="s">
        <v>0</v>
      </c>
      <c r="B1" s="851"/>
      <c r="C1" s="851"/>
      <c r="D1" s="851"/>
      <c r="E1" s="851"/>
      <c r="F1" s="851"/>
      <c r="G1" s="851"/>
    </row>
    <row r="2" spans="1:19" s="255" customFormat="1" ht="15">
      <c r="A2" s="851" t="s">
        <v>311</v>
      </c>
      <c r="B2" s="851"/>
      <c r="C2" s="851"/>
      <c r="D2" s="851"/>
      <c r="E2" s="851"/>
      <c r="F2" s="851"/>
      <c r="G2" s="851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</row>
    <row r="3" spans="1:19" s="255" customFormat="1" ht="15">
      <c r="A3" s="851" t="s">
        <v>3131</v>
      </c>
      <c r="B3" s="851"/>
      <c r="C3" s="851"/>
      <c r="D3" s="851"/>
      <c r="E3" s="851"/>
      <c r="F3" s="851"/>
      <c r="G3" s="851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</row>
    <row r="4" spans="1:19" s="255" customFormat="1" ht="15.75" thickBot="1">
      <c r="A4" s="851" t="s">
        <v>309</v>
      </c>
      <c r="B4" s="851"/>
      <c r="C4" s="851"/>
      <c r="D4" s="851"/>
      <c r="E4" s="851"/>
      <c r="F4" s="851"/>
      <c r="G4" s="851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</row>
    <row r="5" spans="1:19" ht="45" customHeight="1" thickBot="1">
      <c r="A5" s="625" t="s">
        <v>839</v>
      </c>
      <c r="B5" s="626" t="s">
        <v>1</v>
      </c>
      <c r="C5" s="627" t="s">
        <v>2</v>
      </c>
      <c r="D5" s="627" t="s">
        <v>3</v>
      </c>
      <c r="E5" s="626" t="s">
        <v>4</v>
      </c>
      <c r="F5" s="626" t="s">
        <v>5</v>
      </c>
      <c r="G5" s="628" t="s">
        <v>310</v>
      </c>
      <c r="I5" s="258"/>
    </row>
    <row r="6" spans="1:19" s="257" customFormat="1" ht="15" customHeight="1">
      <c r="A6" s="850" t="s">
        <v>3165</v>
      </c>
      <c r="B6" s="849" t="s">
        <v>7</v>
      </c>
      <c r="C6" s="291" t="s">
        <v>607</v>
      </c>
      <c r="D6" s="292">
        <v>2000</v>
      </c>
      <c r="E6" s="293">
        <v>75</v>
      </c>
      <c r="F6" s="294">
        <f>+E6*D6</f>
        <v>150000</v>
      </c>
      <c r="G6" s="295">
        <v>298</v>
      </c>
      <c r="I6" s="258"/>
    </row>
    <row r="7" spans="1:19" s="257" customFormat="1">
      <c r="A7" s="683"/>
      <c r="B7" s="684"/>
      <c r="C7" s="96" t="s">
        <v>3167</v>
      </c>
      <c r="D7" s="259" t="s">
        <v>3132</v>
      </c>
      <c r="E7" s="260">
        <v>500</v>
      </c>
      <c r="F7" s="259">
        <v>60000</v>
      </c>
      <c r="G7" s="296" t="s">
        <v>3133</v>
      </c>
      <c r="I7" s="258"/>
    </row>
    <row r="8" spans="1:19" s="257" customFormat="1">
      <c r="A8" s="683"/>
      <c r="B8" s="684"/>
      <c r="C8" s="96" t="s">
        <v>3168</v>
      </c>
      <c r="D8" s="262">
        <v>12</v>
      </c>
      <c r="E8" s="263">
        <v>1150</v>
      </c>
      <c r="F8" s="261">
        <f>+E8*D8</f>
        <v>13800</v>
      </c>
      <c r="G8" s="297">
        <v>211</v>
      </c>
      <c r="I8" s="258"/>
    </row>
    <row r="9" spans="1:19" s="257" customFormat="1">
      <c r="A9" s="683"/>
      <c r="B9" s="684"/>
      <c r="C9" s="96" t="s">
        <v>2601</v>
      </c>
      <c r="D9" s="261">
        <v>45</v>
      </c>
      <c r="E9" s="264">
        <v>2534</v>
      </c>
      <c r="F9" s="261">
        <f>+E9*D9</f>
        <v>114030</v>
      </c>
      <c r="G9" s="298">
        <v>211</v>
      </c>
      <c r="I9" s="258"/>
    </row>
    <row r="10" spans="1:19" s="257" customFormat="1">
      <c r="A10" s="683"/>
      <c r="B10" s="684"/>
      <c r="C10" s="517" t="s">
        <v>3169</v>
      </c>
      <c r="D10" s="262">
        <v>700</v>
      </c>
      <c r="E10" s="263">
        <v>1</v>
      </c>
      <c r="F10" s="261">
        <f>+E10*D10</f>
        <v>700</v>
      </c>
      <c r="G10" s="297">
        <v>322</v>
      </c>
      <c r="I10" s="258"/>
    </row>
    <row r="11" spans="1:19" s="257" customFormat="1">
      <c r="A11" s="683"/>
      <c r="B11" s="684"/>
      <c r="C11" s="517" t="s">
        <v>3170</v>
      </c>
      <c r="D11" s="262">
        <v>12</v>
      </c>
      <c r="E11" s="265">
        <v>1750</v>
      </c>
      <c r="F11" s="261">
        <f>+E11*D11</f>
        <v>21000</v>
      </c>
      <c r="G11" s="296">
        <v>244</v>
      </c>
      <c r="I11" s="258"/>
    </row>
    <row r="12" spans="1:19" s="257" customFormat="1">
      <c r="A12" s="683"/>
      <c r="B12" s="684"/>
      <c r="C12" s="517" t="s">
        <v>3171</v>
      </c>
      <c r="D12" s="262">
        <v>15</v>
      </c>
      <c r="E12" s="265">
        <v>1900</v>
      </c>
      <c r="F12" s="261">
        <f>+E12*D12</f>
        <v>28500</v>
      </c>
      <c r="G12" s="296">
        <v>244</v>
      </c>
      <c r="I12" s="258"/>
    </row>
    <row r="13" spans="1:19" s="257" customFormat="1">
      <c r="A13" s="683"/>
      <c r="B13" s="684"/>
      <c r="C13" s="517" t="s">
        <v>3172</v>
      </c>
      <c r="D13" s="259" t="s">
        <v>3132</v>
      </c>
      <c r="E13" s="260">
        <v>1</v>
      </c>
      <c r="F13" s="259">
        <v>2640000</v>
      </c>
      <c r="G13" s="296" t="s">
        <v>3134</v>
      </c>
      <c r="I13" s="258"/>
    </row>
    <row r="14" spans="1:19" s="257" customFormat="1" ht="25.5">
      <c r="A14" s="683"/>
      <c r="B14" s="684"/>
      <c r="C14" s="517" t="s">
        <v>3173</v>
      </c>
      <c r="D14" s="259">
        <v>13253</v>
      </c>
      <c r="E14" s="260">
        <v>7</v>
      </c>
      <c r="F14" s="259">
        <v>92771</v>
      </c>
      <c r="G14" s="296" t="s">
        <v>3135</v>
      </c>
      <c r="I14" s="258"/>
    </row>
    <row r="15" spans="1:19" s="257" customFormat="1">
      <c r="A15" s="683"/>
      <c r="B15" s="684"/>
      <c r="C15" s="517" t="s">
        <v>3174</v>
      </c>
      <c r="D15" s="259">
        <v>90000</v>
      </c>
      <c r="E15" s="260">
        <v>4</v>
      </c>
      <c r="F15" s="259">
        <v>360000</v>
      </c>
      <c r="G15" s="296">
        <v>184</v>
      </c>
      <c r="I15" s="258"/>
    </row>
    <row r="16" spans="1:19" s="257" customFormat="1">
      <c r="A16" s="683"/>
      <c r="B16" s="684"/>
      <c r="C16" s="517" t="s">
        <v>3175</v>
      </c>
      <c r="D16" s="261">
        <v>19.5</v>
      </c>
      <c r="E16" s="264">
        <v>950</v>
      </c>
      <c r="F16" s="261">
        <f t="shared" ref="F16:F63" si="0">+E16*D16</f>
        <v>18525</v>
      </c>
      <c r="G16" s="298">
        <v>211</v>
      </c>
      <c r="I16" s="258"/>
    </row>
    <row r="17" spans="1:9" s="257" customFormat="1">
      <c r="A17" s="683"/>
      <c r="B17" s="684"/>
      <c r="C17" s="517" t="s">
        <v>3176</v>
      </c>
      <c r="D17" s="262">
        <v>6.6</v>
      </c>
      <c r="E17" s="263">
        <v>1011</v>
      </c>
      <c r="F17" s="261">
        <f t="shared" si="0"/>
        <v>6672.5999999999995</v>
      </c>
      <c r="G17" s="297">
        <v>291</v>
      </c>
      <c r="I17" s="258">
        <v>1</v>
      </c>
    </row>
    <row r="18" spans="1:9" s="257" customFormat="1">
      <c r="A18" s="683"/>
      <c r="B18" s="684"/>
      <c r="C18" s="517" t="s">
        <v>3177</v>
      </c>
      <c r="D18" s="259">
        <v>20</v>
      </c>
      <c r="E18" s="265">
        <v>70</v>
      </c>
      <c r="F18" s="261">
        <f t="shared" si="0"/>
        <v>1400</v>
      </c>
      <c r="G18" s="296">
        <v>297</v>
      </c>
      <c r="I18" s="258">
        <v>2</v>
      </c>
    </row>
    <row r="19" spans="1:9" s="257" customFormat="1">
      <c r="A19" s="683"/>
      <c r="B19" s="684"/>
      <c r="C19" s="517" t="s">
        <v>3178</v>
      </c>
      <c r="D19" s="259">
        <v>10</v>
      </c>
      <c r="E19" s="265">
        <v>150</v>
      </c>
      <c r="F19" s="261">
        <f t="shared" si="0"/>
        <v>1500</v>
      </c>
      <c r="G19" s="296">
        <v>297</v>
      </c>
      <c r="I19" s="258"/>
    </row>
    <row r="20" spans="1:9" s="257" customFormat="1">
      <c r="A20" s="683"/>
      <c r="B20" s="684"/>
      <c r="C20" s="517" t="s">
        <v>3179</v>
      </c>
      <c r="D20" s="259">
        <v>15</v>
      </c>
      <c r="E20" s="265">
        <v>100</v>
      </c>
      <c r="F20" s="261">
        <f t="shared" si="0"/>
        <v>1500</v>
      </c>
      <c r="G20" s="296">
        <v>297</v>
      </c>
      <c r="I20" s="258"/>
    </row>
    <row r="21" spans="1:9" s="257" customFormat="1">
      <c r="A21" s="683"/>
      <c r="B21" s="684"/>
      <c r="C21" s="517" t="s">
        <v>3180</v>
      </c>
      <c r="D21" s="262">
        <v>15</v>
      </c>
      <c r="E21" s="263">
        <v>150</v>
      </c>
      <c r="F21" s="261">
        <f t="shared" si="0"/>
        <v>2250</v>
      </c>
      <c r="G21" s="297">
        <v>244</v>
      </c>
      <c r="I21" s="258"/>
    </row>
    <row r="22" spans="1:9" s="257" customFormat="1">
      <c r="A22" s="683"/>
      <c r="B22" s="684"/>
      <c r="C22" s="517" t="s">
        <v>3181</v>
      </c>
      <c r="D22" s="262">
        <v>15</v>
      </c>
      <c r="E22" s="263">
        <v>85</v>
      </c>
      <c r="F22" s="261">
        <f t="shared" si="0"/>
        <v>1275</v>
      </c>
      <c r="G22" s="297">
        <v>244</v>
      </c>
      <c r="I22" s="258"/>
    </row>
    <row r="23" spans="1:9" s="257" customFormat="1">
      <c r="A23" s="683"/>
      <c r="B23" s="684"/>
      <c r="C23" s="517" t="s">
        <v>3182</v>
      </c>
      <c r="D23" s="262">
        <v>18</v>
      </c>
      <c r="E23" s="263">
        <v>147</v>
      </c>
      <c r="F23" s="261">
        <f t="shared" si="0"/>
        <v>2646</v>
      </c>
      <c r="G23" s="297">
        <v>244</v>
      </c>
      <c r="I23" s="258"/>
    </row>
    <row r="24" spans="1:9" s="257" customFormat="1">
      <c r="A24" s="683"/>
      <c r="B24" s="684"/>
      <c r="C24" s="517" t="s">
        <v>3183</v>
      </c>
      <c r="D24" s="262">
        <v>5</v>
      </c>
      <c r="E24" s="263">
        <v>200</v>
      </c>
      <c r="F24" s="261">
        <f t="shared" si="0"/>
        <v>1000</v>
      </c>
      <c r="G24" s="297">
        <v>244</v>
      </c>
      <c r="I24" s="258"/>
    </row>
    <row r="25" spans="1:9" s="257" customFormat="1">
      <c r="A25" s="683"/>
      <c r="B25" s="684"/>
      <c r="C25" s="517" t="s">
        <v>3184</v>
      </c>
      <c r="D25" s="262">
        <v>27</v>
      </c>
      <c r="E25" s="263">
        <v>100</v>
      </c>
      <c r="F25" s="261">
        <f t="shared" si="0"/>
        <v>2700</v>
      </c>
      <c r="G25" s="297">
        <v>268</v>
      </c>
      <c r="I25" s="258"/>
    </row>
    <row r="26" spans="1:9" s="257" customFormat="1">
      <c r="A26" s="683"/>
      <c r="B26" s="684"/>
      <c r="C26" s="517" t="s">
        <v>3185</v>
      </c>
      <c r="D26" s="262">
        <v>32</v>
      </c>
      <c r="E26" s="263">
        <v>100</v>
      </c>
      <c r="F26" s="261">
        <f t="shared" si="0"/>
        <v>3200</v>
      </c>
      <c r="G26" s="297">
        <v>268</v>
      </c>
      <c r="I26" s="258">
        <v>6</v>
      </c>
    </row>
    <row r="27" spans="1:9" s="257" customFormat="1">
      <c r="A27" s="683"/>
      <c r="B27" s="684"/>
      <c r="C27" s="517" t="s">
        <v>3186</v>
      </c>
      <c r="D27" s="259">
        <v>15</v>
      </c>
      <c r="E27" s="265">
        <v>30</v>
      </c>
      <c r="F27" s="261">
        <f t="shared" si="0"/>
        <v>450</v>
      </c>
      <c r="G27" s="296">
        <v>268</v>
      </c>
      <c r="I27" s="258">
        <v>9</v>
      </c>
    </row>
    <row r="28" spans="1:9" s="257" customFormat="1">
      <c r="A28" s="683"/>
      <c r="B28" s="684"/>
      <c r="C28" s="517" t="s">
        <v>3187</v>
      </c>
      <c r="D28" s="259">
        <v>8</v>
      </c>
      <c r="E28" s="260">
        <v>60</v>
      </c>
      <c r="F28" s="261">
        <f t="shared" si="0"/>
        <v>480</v>
      </c>
      <c r="G28" s="296">
        <v>297</v>
      </c>
      <c r="I28" s="258">
        <v>2</v>
      </c>
    </row>
    <row r="29" spans="1:9" s="257" customFormat="1">
      <c r="A29" s="683"/>
      <c r="B29" s="684"/>
      <c r="C29" s="517" t="s">
        <v>3188</v>
      </c>
      <c r="D29" s="262">
        <v>3</v>
      </c>
      <c r="E29" s="263">
        <v>5</v>
      </c>
      <c r="F29" s="261">
        <f t="shared" si="0"/>
        <v>15</v>
      </c>
      <c r="G29" s="297">
        <v>291</v>
      </c>
      <c r="I29" s="258">
        <v>1</v>
      </c>
    </row>
    <row r="30" spans="1:9" s="257" customFormat="1">
      <c r="A30" s="683"/>
      <c r="B30" s="684"/>
      <c r="C30" s="517" t="s">
        <v>1485</v>
      </c>
      <c r="D30" s="262">
        <v>2.5</v>
      </c>
      <c r="E30" s="263">
        <v>240</v>
      </c>
      <c r="F30" s="261">
        <f t="shared" si="0"/>
        <v>600</v>
      </c>
      <c r="G30" s="297">
        <v>291</v>
      </c>
      <c r="I30" s="258">
        <v>10</v>
      </c>
    </row>
    <row r="31" spans="1:9" s="257" customFormat="1">
      <c r="A31" s="683"/>
      <c r="B31" s="684"/>
      <c r="C31" s="517" t="s">
        <v>3189</v>
      </c>
      <c r="D31" s="262">
        <v>50</v>
      </c>
      <c r="E31" s="263">
        <v>36</v>
      </c>
      <c r="F31" s="261">
        <f t="shared" si="0"/>
        <v>1800</v>
      </c>
      <c r="G31" s="297">
        <v>292</v>
      </c>
      <c r="I31" s="258">
        <v>10</v>
      </c>
    </row>
    <row r="32" spans="1:9" s="257" customFormat="1">
      <c r="A32" s="683"/>
      <c r="B32" s="684"/>
      <c r="C32" s="517" t="s">
        <v>3190</v>
      </c>
      <c r="D32" s="262">
        <v>50</v>
      </c>
      <c r="E32" s="263">
        <v>36</v>
      </c>
      <c r="F32" s="261">
        <f t="shared" si="0"/>
        <v>1800</v>
      </c>
      <c r="G32" s="297">
        <v>292</v>
      </c>
      <c r="I32" s="258"/>
    </row>
    <row r="33" spans="1:9" s="257" customFormat="1">
      <c r="A33" s="683"/>
      <c r="B33" s="684"/>
      <c r="C33" s="517" t="s">
        <v>3191</v>
      </c>
      <c r="D33" s="262">
        <v>10</v>
      </c>
      <c r="E33" s="263">
        <v>10</v>
      </c>
      <c r="F33" s="261">
        <f t="shared" si="0"/>
        <v>100</v>
      </c>
      <c r="G33" s="297">
        <v>292</v>
      </c>
      <c r="I33" s="258"/>
    </row>
    <row r="34" spans="1:9" s="257" customFormat="1">
      <c r="A34" s="683"/>
      <c r="B34" s="684"/>
      <c r="C34" s="517" t="s">
        <v>3192</v>
      </c>
      <c r="D34" s="262">
        <v>10</v>
      </c>
      <c r="E34" s="263">
        <v>24</v>
      </c>
      <c r="F34" s="261">
        <f t="shared" si="0"/>
        <v>240</v>
      </c>
      <c r="G34" s="297">
        <v>292</v>
      </c>
      <c r="I34" s="258"/>
    </row>
    <row r="35" spans="1:9" s="257" customFormat="1" ht="25.5">
      <c r="A35" s="683"/>
      <c r="B35" s="684"/>
      <c r="C35" s="517" t="s">
        <v>3193</v>
      </c>
      <c r="D35" s="261">
        <v>45</v>
      </c>
      <c r="E35" s="264">
        <v>550</v>
      </c>
      <c r="F35" s="261">
        <f t="shared" si="0"/>
        <v>24750</v>
      </c>
      <c r="G35" s="298">
        <v>211</v>
      </c>
      <c r="I35" s="258"/>
    </row>
    <row r="36" spans="1:9" s="257" customFormat="1">
      <c r="A36" s="683"/>
      <c r="B36" s="684"/>
      <c r="C36" s="517" t="s">
        <v>3194</v>
      </c>
      <c r="D36" s="262">
        <v>35</v>
      </c>
      <c r="E36" s="263">
        <v>900</v>
      </c>
      <c r="F36" s="261">
        <f t="shared" si="0"/>
        <v>31500</v>
      </c>
      <c r="G36" s="298">
        <v>211</v>
      </c>
      <c r="I36" s="258">
        <v>1</v>
      </c>
    </row>
    <row r="37" spans="1:9" s="257" customFormat="1">
      <c r="A37" s="683"/>
      <c r="B37" s="684"/>
      <c r="C37" s="517" t="s">
        <v>3195</v>
      </c>
      <c r="D37" s="262">
        <v>500</v>
      </c>
      <c r="E37" s="263">
        <v>1</v>
      </c>
      <c r="F37" s="261">
        <f t="shared" si="0"/>
        <v>500</v>
      </c>
      <c r="G37" s="297">
        <v>296</v>
      </c>
      <c r="I37" s="258"/>
    </row>
    <row r="38" spans="1:9" s="257" customFormat="1">
      <c r="A38" s="683"/>
      <c r="B38" s="684"/>
      <c r="C38" s="517" t="s">
        <v>3196</v>
      </c>
      <c r="D38" s="259">
        <v>1000</v>
      </c>
      <c r="E38" s="265">
        <v>24</v>
      </c>
      <c r="F38" s="261">
        <f t="shared" si="0"/>
        <v>24000</v>
      </c>
      <c r="G38" s="296">
        <v>296</v>
      </c>
      <c r="I38" s="258"/>
    </row>
    <row r="39" spans="1:9" s="257" customFormat="1" ht="25.5">
      <c r="A39" s="683"/>
      <c r="B39" s="684"/>
      <c r="C39" s="517" t="s">
        <v>3197</v>
      </c>
      <c r="D39" s="261">
        <v>5</v>
      </c>
      <c r="E39" s="56">
        <v>200</v>
      </c>
      <c r="F39" s="261">
        <f t="shared" si="0"/>
        <v>1000</v>
      </c>
      <c r="G39" s="297">
        <v>243</v>
      </c>
      <c r="I39" s="258"/>
    </row>
    <row r="40" spans="1:9" s="257" customFormat="1" ht="25.5">
      <c r="A40" s="683"/>
      <c r="B40" s="684"/>
      <c r="C40" s="517" t="s">
        <v>3198</v>
      </c>
      <c r="D40" s="262">
        <v>60</v>
      </c>
      <c r="E40" s="266">
        <v>300</v>
      </c>
      <c r="F40" s="261">
        <f t="shared" si="0"/>
        <v>18000</v>
      </c>
      <c r="G40" s="297">
        <v>268</v>
      </c>
      <c r="I40" s="258"/>
    </row>
    <row r="41" spans="1:9" s="257" customFormat="1">
      <c r="A41" s="683"/>
      <c r="B41" s="684"/>
      <c r="C41" s="517" t="s">
        <v>3199</v>
      </c>
      <c r="D41" s="262">
        <v>50</v>
      </c>
      <c r="E41" s="263">
        <v>15</v>
      </c>
      <c r="F41" s="261">
        <f t="shared" si="0"/>
        <v>750</v>
      </c>
      <c r="G41" s="297">
        <v>291</v>
      </c>
      <c r="I41" s="258"/>
    </row>
    <row r="42" spans="1:9" s="257" customFormat="1">
      <c r="A42" s="683"/>
      <c r="B42" s="684"/>
      <c r="C42" s="517" t="s">
        <v>421</v>
      </c>
      <c r="D42" s="259">
        <v>1200</v>
      </c>
      <c r="E42" s="260">
        <v>1</v>
      </c>
      <c r="F42" s="261">
        <f t="shared" si="0"/>
        <v>1200</v>
      </c>
      <c r="G42" s="296">
        <v>324</v>
      </c>
      <c r="I42" s="258"/>
    </row>
    <row r="43" spans="1:9" s="257" customFormat="1">
      <c r="A43" s="683"/>
      <c r="B43" s="684"/>
      <c r="C43" s="517" t="s">
        <v>1704</v>
      </c>
      <c r="D43" s="262">
        <v>1200</v>
      </c>
      <c r="E43" s="263">
        <v>10</v>
      </c>
      <c r="F43" s="261">
        <f t="shared" si="0"/>
        <v>12000</v>
      </c>
      <c r="G43" s="297">
        <v>324</v>
      </c>
      <c r="I43" s="258"/>
    </row>
    <row r="44" spans="1:9" s="257" customFormat="1">
      <c r="A44" s="683"/>
      <c r="B44" s="684"/>
      <c r="C44" s="517" t="s">
        <v>3200</v>
      </c>
      <c r="D44" s="259">
        <v>5</v>
      </c>
      <c r="E44" s="265">
        <v>40</v>
      </c>
      <c r="F44" s="261">
        <f t="shared" si="0"/>
        <v>200</v>
      </c>
      <c r="G44" s="296">
        <v>292</v>
      </c>
      <c r="I44" s="258"/>
    </row>
    <row r="45" spans="1:9" s="257" customFormat="1">
      <c r="A45" s="683"/>
      <c r="B45" s="684"/>
      <c r="C45" s="517" t="s">
        <v>3201</v>
      </c>
      <c r="D45" s="259">
        <v>15</v>
      </c>
      <c r="E45" s="265">
        <v>75</v>
      </c>
      <c r="F45" s="261">
        <f t="shared" si="0"/>
        <v>1125</v>
      </c>
      <c r="G45" s="296">
        <v>292</v>
      </c>
      <c r="I45" s="258"/>
    </row>
    <row r="46" spans="1:9" s="257" customFormat="1">
      <c r="A46" s="683"/>
      <c r="B46" s="684"/>
      <c r="C46" s="517" t="s">
        <v>3201</v>
      </c>
      <c r="D46" s="259">
        <v>15</v>
      </c>
      <c r="E46" s="265">
        <v>75</v>
      </c>
      <c r="F46" s="261">
        <f t="shared" si="0"/>
        <v>1125</v>
      </c>
      <c r="G46" s="296">
        <v>292</v>
      </c>
      <c r="I46" s="258"/>
    </row>
    <row r="47" spans="1:9" s="257" customFormat="1">
      <c r="A47" s="683"/>
      <c r="B47" s="684"/>
      <c r="C47" s="517" t="s">
        <v>3202</v>
      </c>
      <c r="D47" s="259">
        <v>8</v>
      </c>
      <c r="E47" s="265">
        <v>150</v>
      </c>
      <c r="F47" s="261">
        <f t="shared" si="0"/>
        <v>1200</v>
      </c>
      <c r="G47" s="296">
        <v>291</v>
      </c>
      <c r="I47" s="258"/>
    </row>
    <row r="48" spans="1:9" s="257" customFormat="1">
      <c r="A48" s="683"/>
      <c r="B48" s="684"/>
      <c r="C48" s="517" t="s">
        <v>3203</v>
      </c>
      <c r="D48" s="259">
        <v>10</v>
      </c>
      <c r="E48" s="265">
        <v>300</v>
      </c>
      <c r="F48" s="261">
        <f t="shared" si="0"/>
        <v>3000</v>
      </c>
      <c r="G48" s="296">
        <v>291</v>
      </c>
      <c r="I48" s="258"/>
    </row>
    <row r="49" spans="1:9" s="257" customFormat="1" ht="25.5">
      <c r="A49" s="683"/>
      <c r="B49" s="684"/>
      <c r="C49" s="517" t="s">
        <v>3204</v>
      </c>
      <c r="D49" s="262">
        <v>11.5</v>
      </c>
      <c r="E49" s="263">
        <v>10</v>
      </c>
      <c r="F49" s="261">
        <f t="shared" si="0"/>
        <v>115</v>
      </c>
      <c r="G49" s="297">
        <v>291</v>
      </c>
      <c r="I49" s="258"/>
    </row>
    <row r="50" spans="1:9" s="257" customFormat="1">
      <c r="A50" s="683"/>
      <c r="B50" s="684"/>
      <c r="C50" s="517" t="s">
        <v>3205</v>
      </c>
      <c r="D50" s="262">
        <v>4</v>
      </c>
      <c r="E50" s="263">
        <v>50</v>
      </c>
      <c r="F50" s="261">
        <f t="shared" si="0"/>
        <v>200</v>
      </c>
      <c r="G50" s="297">
        <v>291</v>
      </c>
      <c r="I50" s="258"/>
    </row>
    <row r="51" spans="1:9" s="257" customFormat="1">
      <c r="A51" s="683"/>
      <c r="B51" s="684"/>
      <c r="C51" s="517" t="s">
        <v>1110</v>
      </c>
      <c r="D51" s="262">
        <v>15</v>
      </c>
      <c r="E51" s="263">
        <v>10</v>
      </c>
      <c r="F51" s="261">
        <f t="shared" si="0"/>
        <v>150</v>
      </c>
      <c r="G51" s="297">
        <v>299</v>
      </c>
      <c r="I51" s="258"/>
    </row>
    <row r="52" spans="1:9" s="257" customFormat="1">
      <c r="A52" s="683"/>
      <c r="B52" s="684"/>
      <c r="C52" s="517" t="s">
        <v>3206</v>
      </c>
      <c r="D52" s="259">
        <v>50</v>
      </c>
      <c r="E52" s="265">
        <v>25</v>
      </c>
      <c r="F52" s="261">
        <f t="shared" si="0"/>
        <v>1250</v>
      </c>
      <c r="G52" s="296">
        <v>291</v>
      </c>
      <c r="I52" s="258"/>
    </row>
    <row r="53" spans="1:9" s="257" customFormat="1">
      <c r="A53" s="683"/>
      <c r="B53" s="684"/>
      <c r="C53" s="517" t="s">
        <v>3207</v>
      </c>
      <c r="D53" s="262">
        <v>6</v>
      </c>
      <c r="E53" s="263">
        <v>4</v>
      </c>
      <c r="F53" s="261">
        <f t="shared" si="0"/>
        <v>24</v>
      </c>
      <c r="G53" s="297">
        <v>291</v>
      </c>
      <c r="I53" s="258"/>
    </row>
    <row r="54" spans="1:9" s="257" customFormat="1">
      <c r="A54" s="683"/>
      <c r="B54" s="684"/>
      <c r="C54" s="517" t="s">
        <v>3208</v>
      </c>
      <c r="D54" s="262">
        <v>4</v>
      </c>
      <c r="E54" s="263">
        <v>149</v>
      </c>
      <c r="F54" s="261">
        <f t="shared" si="0"/>
        <v>596</v>
      </c>
      <c r="G54" s="297">
        <v>291</v>
      </c>
      <c r="I54" s="258"/>
    </row>
    <row r="55" spans="1:9" s="257" customFormat="1">
      <c r="A55" s="683"/>
      <c r="B55" s="684"/>
      <c r="C55" s="517" t="s">
        <v>3209</v>
      </c>
      <c r="D55" s="262">
        <v>3</v>
      </c>
      <c r="E55" s="263">
        <v>156</v>
      </c>
      <c r="F55" s="261">
        <f t="shared" si="0"/>
        <v>468</v>
      </c>
      <c r="G55" s="297">
        <v>291</v>
      </c>
      <c r="I55" s="258"/>
    </row>
    <row r="56" spans="1:9" s="257" customFormat="1">
      <c r="A56" s="683"/>
      <c r="B56" s="684"/>
      <c r="C56" s="517" t="s">
        <v>3210</v>
      </c>
      <c r="D56" s="259">
        <v>20</v>
      </c>
      <c r="E56" s="265">
        <v>75</v>
      </c>
      <c r="F56" s="261">
        <f t="shared" si="0"/>
        <v>1500</v>
      </c>
      <c r="G56" s="296">
        <v>292</v>
      </c>
      <c r="I56" s="258"/>
    </row>
    <row r="57" spans="1:9" s="257" customFormat="1">
      <c r="A57" s="683"/>
      <c r="B57" s="684"/>
      <c r="C57" s="517" t="s">
        <v>3210</v>
      </c>
      <c r="D57" s="259">
        <v>20</v>
      </c>
      <c r="E57" s="265">
        <v>75</v>
      </c>
      <c r="F57" s="261">
        <f t="shared" si="0"/>
        <v>1500</v>
      </c>
      <c r="G57" s="296">
        <v>292</v>
      </c>
      <c r="I57" s="258"/>
    </row>
    <row r="58" spans="1:9" s="257" customFormat="1">
      <c r="A58" s="683"/>
      <c r="B58" s="684"/>
      <c r="C58" s="517" t="s">
        <v>3211</v>
      </c>
      <c r="D58" s="259">
        <v>8</v>
      </c>
      <c r="E58" s="265">
        <v>500</v>
      </c>
      <c r="F58" s="261">
        <f t="shared" si="0"/>
        <v>4000</v>
      </c>
      <c r="G58" s="296">
        <v>283</v>
      </c>
      <c r="I58" s="258"/>
    </row>
    <row r="59" spans="1:9" s="257" customFormat="1">
      <c r="A59" s="683"/>
      <c r="B59" s="684"/>
      <c r="C59" s="517" t="s">
        <v>1731</v>
      </c>
      <c r="D59" s="262">
        <v>3500</v>
      </c>
      <c r="E59" s="266">
        <v>15</v>
      </c>
      <c r="F59" s="261">
        <f t="shared" si="0"/>
        <v>52500</v>
      </c>
      <c r="G59" s="297">
        <v>328</v>
      </c>
      <c r="I59" s="258"/>
    </row>
    <row r="60" spans="1:9" s="257" customFormat="1">
      <c r="A60" s="683"/>
      <c r="B60" s="684"/>
      <c r="C60" s="517" t="s">
        <v>3212</v>
      </c>
      <c r="D60" s="262">
        <v>5000</v>
      </c>
      <c r="E60" s="263">
        <v>10</v>
      </c>
      <c r="F60" s="261">
        <f t="shared" si="0"/>
        <v>50000</v>
      </c>
      <c r="G60" s="297">
        <v>328</v>
      </c>
      <c r="I60" s="258"/>
    </row>
    <row r="61" spans="1:9" s="257" customFormat="1">
      <c r="A61" s="683"/>
      <c r="B61" s="684"/>
      <c r="C61" s="517" t="s">
        <v>3213</v>
      </c>
      <c r="D61" s="262">
        <v>4.5</v>
      </c>
      <c r="E61" s="263">
        <v>26</v>
      </c>
      <c r="F61" s="261">
        <f t="shared" si="0"/>
        <v>117</v>
      </c>
      <c r="G61" s="297">
        <v>291</v>
      </c>
      <c r="I61" s="258"/>
    </row>
    <row r="62" spans="1:9" s="257" customFormat="1">
      <c r="A62" s="683"/>
      <c r="B62" s="684"/>
      <c r="C62" s="517" t="s">
        <v>3214</v>
      </c>
      <c r="D62" s="259">
        <v>6</v>
      </c>
      <c r="E62" s="265">
        <v>400</v>
      </c>
      <c r="F62" s="261">
        <f t="shared" si="0"/>
        <v>2400</v>
      </c>
      <c r="G62" s="296">
        <v>291</v>
      </c>
      <c r="I62" s="258"/>
    </row>
    <row r="63" spans="1:9" s="257" customFormat="1">
      <c r="A63" s="683"/>
      <c r="B63" s="684"/>
      <c r="C63" s="517" t="s">
        <v>3215</v>
      </c>
      <c r="D63" s="262">
        <v>6</v>
      </c>
      <c r="E63" s="263">
        <v>101</v>
      </c>
      <c r="F63" s="261">
        <f t="shared" si="0"/>
        <v>606</v>
      </c>
      <c r="G63" s="297">
        <v>291</v>
      </c>
      <c r="I63" s="258"/>
    </row>
    <row r="64" spans="1:9" s="257" customFormat="1">
      <c r="A64" s="683"/>
      <c r="B64" s="684"/>
      <c r="C64" s="517" t="s">
        <v>796</v>
      </c>
      <c r="D64" s="259" t="s">
        <v>3136</v>
      </c>
      <c r="E64" s="260" t="s">
        <v>3137</v>
      </c>
      <c r="F64" s="259">
        <v>3500</v>
      </c>
      <c r="G64" s="296" t="s">
        <v>3138</v>
      </c>
      <c r="I64" s="258"/>
    </row>
    <row r="65" spans="1:9" s="257" customFormat="1">
      <c r="A65" s="683"/>
      <c r="B65" s="684"/>
      <c r="C65" s="517" t="s">
        <v>3216</v>
      </c>
      <c r="D65" s="259">
        <v>5</v>
      </c>
      <c r="E65" s="265">
        <v>13.333333333333334</v>
      </c>
      <c r="F65" s="261">
        <f t="shared" ref="F65:F80" si="1">+E65*D65</f>
        <v>66.666666666666671</v>
      </c>
      <c r="G65" s="296">
        <v>272</v>
      </c>
      <c r="I65" s="258"/>
    </row>
    <row r="66" spans="1:9" s="257" customFormat="1">
      <c r="A66" s="683"/>
      <c r="B66" s="684"/>
      <c r="C66" s="517" t="s">
        <v>3217</v>
      </c>
      <c r="D66" s="262">
        <v>7.5</v>
      </c>
      <c r="E66" s="263">
        <v>258</v>
      </c>
      <c r="F66" s="261">
        <f t="shared" si="1"/>
        <v>1935</v>
      </c>
      <c r="G66" s="297">
        <v>291</v>
      </c>
      <c r="I66" s="258"/>
    </row>
    <row r="67" spans="1:9" s="257" customFormat="1">
      <c r="A67" s="683"/>
      <c r="B67" s="684"/>
      <c r="C67" s="517" t="s">
        <v>3218</v>
      </c>
      <c r="D67" s="262">
        <v>12</v>
      </c>
      <c r="E67" s="263">
        <v>109</v>
      </c>
      <c r="F67" s="261">
        <f t="shared" si="1"/>
        <v>1308</v>
      </c>
      <c r="G67" s="297">
        <v>291</v>
      </c>
      <c r="I67" s="258"/>
    </row>
    <row r="68" spans="1:9" s="257" customFormat="1">
      <c r="A68" s="683"/>
      <c r="B68" s="684"/>
      <c r="C68" s="517" t="s">
        <v>3219</v>
      </c>
      <c r="D68" s="262">
        <v>3</v>
      </c>
      <c r="E68" s="263">
        <v>12</v>
      </c>
      <c r="F68" s="261">
        <f t="shared" si="1"/>
        <v>36</v>
      </c>
      <c r="G68" s="297">
        <v>268</v>
      </c>
      <c r="I68" s="258"/>
    </row>
    <row r="69" spans="1:9" s="257" customFormat="1">
      <c r="A69" s="683"/>
      <c r="B69" s="684"/>
      <c r="C69" s="517" t="s">
        <v>3220</v>
      </c>
      <c r="D69" s="262">
        <v>3</v>
      </c>
      <c r="E69" s="263">
        <v>140</v>
      </c>
      <c r="F69" s="261">
        <f t="shared" si="1"/>
        <v>420</v>
      </c>
      <c r="G69" s="297">
        <v>291</v>
      </c>
      <c r="I69" s="258"/>
    </row>
    <row r="70" spans="1:9" s="257" customFormat="1" ht="25.5">
      <c r="A70" s="683"/>
      <c r="B70" s="684"/>
      <c r="C70" s="517" t="s">
        <v>3221</v>
      </c>
      <c r="D70" s="259">
        <v>50</v>
      </c>
      <c r="E70" s="265">
        <v>3000</v>
      </c>
      <c r="F70" s="261">
        <f t="shared" si="1"/>
        <v>150000</v>
      </c>
      <c r="G70" s="296">
        <v>262</v>
      </c>
      <c r="I70" s="258"/>
    </row>
    <row r="71" spans="1:9" s="257" customFormat="1">
      <c r="A71" s="683"/>
      <c r="B71" s="684"/>
      <c r="C71" s="517" t="s">
        <v>3222</v>
      </c>
      <c r="D71" s="259">
        <v>15</v>
      </c>
      <c r="E71" s="265">
        <v>90</v>
      </c>
      <c r="F71" s="261">
        <f t="shared" si="1"/>
        <v>1350</v>
      </c>
      <c r="G71" s="296">
        <v>292</v>
      </c>
      <c r="I71" s="258"/>
    </row>
    <row r="72" spans="1:9" s="257" customFormat="1">
      <c r="A72" s="683"/>
      <c r="B72" s="684"/>
      <c r="C72" s="517" t="s">
        <v>3222</v>
      </c>
      <c r="D72" s="259">
        <v>15</v>
      </c>
      <c r="E72" s="265">
        <v>90</v>
      </c>
      <c r="F72" s="261">
        <f t="shared" si="1"/>
        <v>1350</v>
      </c>
      <c r="G72" s="296">
        <v>292</v>
      </c>
      <c r="I72" s="258"/>
    </row>
    <row r="73" spans="1:9" s="257" customFormat="1">
      <c r="A73" s="683"/>
      <c r="B73" s="684"/>
      <c r="C73" s="517" t="s">
        <v>3223</v>
      </c>
      <c r="D73" s="262">
        <v>15</v>
      </c>
      <c r="E73" s="263">
        <v>30</v>
      </c>
      <c r="F73" s="261">
        <f t="shared" si="1"/>
        <v>450</v>
      </c>
      <c r="G73" s="297">
        <v>292</v>
      </c>
      <c r="I73" s="258"/>
    </row>
    <row r="74" spans="1:9" s="257" customFormat="1">
      <c r="A74" s="683"/>
      <c r="B74" s="684"/>
      <c r="C74" s="517" t="s">
        <v>1244</v>
      </c>
      <c r="D74" s="259">
        <v>18</v>
      </c>
      <c r="E74" s="265">
        <v>200</v>
      </c>
      <c r="F74" s="261">
        <f t="shared" si="1"/>
        <v>3600</v>
      </c>
      <c r="G74" s="296">
        <v>292</v>
      </c>
      <c r="I74" s="258"/>
    </row>
    <row r="75" spans="1:9" s="257" customFormat="1">
      <c r="A75" s="683"/>
      <c r="B75" s="684"/>
      <c r="C75" s="517" t="s">
        <v>3224</v>
      </c>
      <c r="D75" s="259">
        <v>450</v>
      </c>
      <c r="E75" s="260">
        <v>612</v>
      </c>
      <c r="F75" s="261">
        <f t="shared" si="1"/>
        <v>275400</v>
      </c>
      <c r="G75" s="296" t="s">
        <v>3139</v>
      </c>
      <c r="I75" s="258"/>
    </row>
    <row r="76" spans="1:9" s="257" customFormat="1">
      <c r="A76" s="683"/>
      <c r="B76" s="684"/>
      <c r="C76" s="517" t="s">
        <v>3225</v>
      </c>
      <c r="D76" s="262">
        <v>1200</v>
      </c>
      <c r="E76" s="263">
        <v>6</v>
      </c>
      <c r="F76" s="261">
        <f t="shared" si="1"/>
        <v>7200</v>
      </c>
      <c r="G76" s="297">
        <v>298</v>
      </c>
      <c r="I76" s="258"/>
    </row>
    <row r="77" spans="1:9" s="257" customFormat="1">
      <c r="A77" s="683"/>
      <c r="B77" s="684"/>
      <c r="C77" s="517" t="s">
        <v>3226</v>
      </c>
      <c r="D77" s="259">
        <v>2500</v>
      </c>
      <c r="E77" s="260">
        <v>2</v>
      </c>
      <c r="F77" s="261">
        <f t="shared" si="1"/>
        <v>5000</v>
      </c>
      <c r="G77" s="296">
        <v>328</v>
      </c>
      <c r="I77" s="258"/>
    </row>
    <row r="78" spans="1:9" s="257" customFormat="1">
      <c r="A78" s="683"/>
      <c r="B78" s="684"/>
      <c r="C78" s="517" t="s">
        <v>3227</v>
      </c>
      <c r="D78" s="259">
        <v>500</v>
      </c>
      <c r="E78" s="260">
        <v>2</v>
      </c>
      <c r="F78" s="261">
        <f t="shared" si="1"/>
        <v>1000</v>
      </c>
      <c r="G78" s="296">
        <v>328</v>
      </c>
      <c r="I78" s="258"/>
    </row>
    <row r="79" spans="1:9" s="257" customFormat="1">
      <c r="A79" s="683"/>
      <c r="B79" s="684"/>
      <c r="C79" s="517" t="s">
        <v>3228</v>
      </c>
      <c r="D79" s="262">
        <v>12</v>
      </c>
      <c r="E79" s="263">
        <v>1</v>
      </c>
      <c r="F79" s="261">
        <f t="shared" si="1"/>
        <v>12</v>
      </c>
      <c r="G79" s="297">
        <v>291</v>
      </c>
      <c r="I79" s="258">
        <v>1</v>
      </c>
    </row>
    <row r="80" spans="1:9" s="257" customFormat="1">
      <c r="A80" s="683"/>
      <c r="B80" s="684"/>
      <c r="C80" s="517" t="s">
        <v>3229</v>
      </c>
      <c r="D80" s="259">
        <v>15</v>
      </c>
      <c r="E80" s="260">
        <v>20</v>
      </c>
      <c r="F80" s="261">
        <f t="shared" si="1"/>
        <v>300</v>
      </c>
      <c r="G80" s="296">
        <v>291</v>
      </c>
      <c r="I80" s="258"/>
    </row>
    <row r="81" spans="1:9" s="257" customFormat="1">
      <c r="A81" s="683"/>
      <c r="B81" s="684"/>
      <c r="C81" s="517" t="s">
        <v>797</v>
      </c>
      <c r="D81" s="259">
        <f>+F81/E81</f>
        <v>5833.333333333333</v>
      </c>
      <c r="E81" s="260">
        <v>6</v>
      </c>
      <c r="F81" s="259">
        <v>35000</v>
      </c>
      <c r="G81" s="296" t="s">
        <v>3140</v>
      </c>
      <c r="I81" s="258"/>
    </row>
    <row r="82" spans="1:9" s="257" customFormat="1">
      <c r="A82" s="683"/>
      <c r="B82" s="684"/>
      <c r="C82" s="517" t="s">
        <v>341</v>
      </c>
      <c r="D82" s="259" t="s">
        <v>3136</v>
      </c>
      <c r="E82" s="260">
        <v>55</v>
      </c>
      <c r="F82" s="259">
        <v>240000</v>
      </c>
      <c r="G82" s="296">
        <v>111</v>
      </c>
      <c r="I82" s="258"/>
    </row>
    <row r="83" spans="1:9" s="257" customFormat="1">
      <c r="A83" s="683"/>
      <c r="B83" s="684"/>
      <c r="C83" s="517" t="s">
        <v>562</v>
      </c>
      <c r="D83" s="262">
        <v>35</v>
      </c>
      <c r="E83" s="263">
        <v>49</v>
      </c>
      <c r="F83" s="261">
        <f t="shared" ref="F83:F93" si="2">+E83*D83</f>
        <v>1715</v>
      </c>
      <c r="G83" s="297">
        <v>291</v>
      </c>
      <c r="I83" s="258"/>
    </row>
    <row r="84" spans="1:9" s="257" customFormat="1">
      <c r="A84" s="683"/>
      <c r="B84" s="684"/>
      <c r="C84" s="517" t="s">
        <v>356</v>
      </c>
      <c r="D84" s="262">
        <v>5000</v>
      </c>
      <c r="E84" s="263">
        <v>10</v>
      </c>
      <c r="F84" s="261">
        <f t="shared" si="2"/>
        <v>50000</v>
      </c>
      <c r="G84" s="297">
        <v>291</v>
      </c>
      <c r="I84" s="258"/>
    </row>
    <row r="85" spans="1:9" s="257" customFormat="1" ht="25.5">
      <c r="A85" s="683"/>
      <c r="B85" s="684"/>
      <c r="C85" s="517" t="s">
        <v>3230</v>
      </c>
      <c r="D85" s="261">
        <v>600</v>
      </c>
      <c r="E85" s="56">
        <v>1</v>
      </c>
      <c r="F85" s="261">
        <f t="shared" si="2"/>
        <v>600</v>
      </c>
      <c r="G85" s="297">
        <v>329</v>
      </c>
      <c r="I85" s="258"/>
    </row>
    <row r="86" spans="1:9" s="257" customFormat="1" ht="25.5">
      <c r="A86" s="683"/>
      <c r="B86" s="684"/>
      <c r="C86" s="517" t="s">
        <v>3231</v>
      </c>
      <c r="D86" s="261">
        <v>800</v>
      </c>
      <c r="E86" s="56">
        <v>2</v>
      </c>
      <c r="F86" s="261">
        <f t="shared" si="2"/>
        <v>1600</v>
      </c>
      <c r="G86" s="297">
        <v>329</v>
      </c>
      <c r="I86" s="258"/>
    </row>
    <row r="87" spans="1:9" s="257" customFormat="1">
      <c r="A87" s="683"/>
      <c r="B87" s="684"/>
      <c r="C87" s="517" t="s">
        <v>3232</v>
      </c>
      <c r="D87" s="261">
        <v>11000</v>
      </c>
      <c r="E87" s="56">
        <v>1</v>
      </c>
      <c r="F87" s="261">
        <f t="shared" si="2"/>
        <v>11000</v>
      </c>
      <c r="G87" s="297">
        <v>328</v>
      </c>
      <c r="I87" s="258"/>
    </row>
    <row r="88" spans="1:9" s="257" customFormat="1">
      <c r="A88" s="683"/>
      <c r="B88" s="684"/>
      <c r="C88" s="517" t="s">
        <v>2445</v>
      </c>
      <c r="D88" s="262">
        <v>10.5</v>
      </c>
      <c r="E88" s="263">
        <v>60</v>
      </c>
      <c r="F88" s="261">
        <f t="shared" si="2"/>
        <v>630</v>
      </c>
      <c r="G88" s="297">
        <v>291</v>
      </c>
      <c r="I88" s="258"/>
    </row>
    <row r="89" spans="1:9" s="257" customFormat="1">
      <c r="A89" s="683"/>
      <c r="B89" s="684"/>
      <c r="C89" s="517" t="s">
        <v>2955</v>
      </c>
      <c r="D89" s="259">
        <v>250</v>
      </c>
      <c r="E89" s="260">
        <v>10</v>
      </c>
      <c r="F89" s="261">
        <f t="shared" si="2"/>
        <v>2500</v>
      </c>
      <c r="G89" s="296">
        <v>322</v>
      </c>
      <c r="I89" s="258"/>
    </row>
    <row r="90" spans="1:9" s="257" customFormat="1">
      <c r="A90" s="683"/>
      <c r="B90" s="684"/>
      <c r="C90" s="517" t="s">
        <v>3233</v>
      </c>
      <c r="D90" s="259">
        <v>100</v>
      </c>
      <c r="E90" s="265">
        <v>100</v>
      </c>
      <c r="F90" s="261">
        <f t="shared" si="2"/>
        <v>10000</v>
      </c>
      <c r="G90" s="296">
        <v>247</v>
      </c>
      <c r="I90" s="258"/>
    </row>
    <row r="91" spans="1:9" s="257" customFormat="1">
      <c r="A91" s="683"/>
      <c r="B91" s="684"/>
      <c r="C91" s="517" t="s">
        <v>3234</v>
      </c>
      <c r="D91" s="262">
        <v>5</v>
      </c>
      <c r="E91" s="263">
        <v>90</v>
      </c>
      <c r="F91" s="261">
        <f t="shared" si="2"/>
        <v>450</v>
      </c>
      <c r="G91" s="297">
        <v>291</v>
      </c>
      <c r="I91" s="258"/>
    </row>
    <row r="92" spans="1:9" s="257" customFormat="1">
      <c r="A92" s="683"/>
      <c r="B92" s="684"/>
      <c r="C92" s="517" t="s">
        <v>3235</v>
      </c>
      <c r="D92" s="259">
        <v>75</v>
      </c>
      <c r="E92" s="265">
        <v>100</v>
      </c>
      <c r="F92" s="261">
        <f t="shared" si="2"/>
        <v>7500</v>
      </c>
      <c r="G92" s="296">
        <v>292</v>
      </c>
      <c r="I92" s="258"/>
    </row>
    <row r="93" spans="1:9" s="257" customFormat="1">
      <c r="A93" s="683"/>
      <c r="B93" s="684"/>
      <c r="C93" s="517" t="s">
        <v>585</v>
      </c>
      <c r="D93" s="262">
        <v>800</v>
      </c>
      <c r="E93" s="266">
        <v>100</v>
      </c>
      <c r="F93" s="261">
        <f t="shared" si="2"/>
        <v>80000</v>
      </c>
      <c r="G93" s="297">
        <v>322</v>
      </c>
      <c r="I93" s="258"/>
    </row>
    <row r="94" spans="1:9" s="257" customFormat="1" ht="25.5">
      <c r="A94" s="683"/>
      <c r="B94" s="684"/>
      <c r="C94" s="517" t="s">
        <v>3236</v>
      </c>
      <c r="D94" s="259">
        <v>375</v>
      </c>
      <c r="E94" s="260">
        <v>25000</v>
      </c>
      <c r="F94" s="259">
        <v>9375000</v>
      </c>
      <c r="G94" s="296" t="s">
        <v>3141</v>
      </c>
      <c r="I94" s="258"/>
    </row>
    <row r="95" spans="1:9" s="257" customFormat="1">
      <c r="A95" s="683"/>
      <c r="B95" s="684"/>
      <c r="C95" s="517" t="s">
        <v>3237</v>
      </c>
      <c r="D95" s="259">
        <v>25</v>
      </c>
      <c r="E95" s="260">
        <v>25</v>
      </c>
      <c r="F95" s="261">
        <f>+E95*D95</f>
        <v>625</v>
      </c>
      <c r="G95" s="296">
        <v>297</v>
      </c>
      <c r="I95" s="258"/>
    </row>
    <row r="96" spans="1:9" s="257" customFormat="1">
      <c r="A96" s="683"/>
      <c r="B96" s="684"/>
      <c r="C96" s="517" t="s">
        <v>3238</v>
      </c>
      <c r="D96" s="262">
        <v>4</v>
      </c>
      <c r="E96" s="263">
        <v>144</v>
      </c>
      <c r="F96" s="261">
        <f>+E96*D96</f>
        <v>576</v>
      </c>
      <c r="G96" s="297">
        <v>291</v>
      </c>
      <c r="I96" s="258"/>
    </row>
    <row r="97" spans="1:9" s="257" customFormat="1">
      <c r="A97" s="683"/>
      <c r="B97" s="684"/>
      <c r="C97" s="517" t="s">
        <v>3239</v>
      </c>
      <c r="D97" s="259" t="s">
        <v>3136</v>
      </c>
      <c r="E97" s="260" t="s">
        <v>3137</v>
      </c>
      <c r="F97" s="259">
        <v>2700</v>
      </c>
      <c r="G97" s="296" t="s">
        <v>3142</v>
      </c>
      <c r="I97" s="258"/>
    </row>
    <row r="98" spans="1:9" s="257" customFormat="1">
      <c r="A98" s="683"/>
      <c r="B98" s="684"/>
      <c r="C98" s="517" t="s">
        <v>3240</v>
      </c>
      <c r="D98" s="262">
        <v>0</v>
      </c>
      <c r="E98" s="263">
        <v>1200</v>
      </c>
      <c r="F98" s="261">
        <f t="shared" ref="F98:F103" si="3">+E98*D98</f>
        <v>0</v>
      </c>
      <c r="G98" s="297">
        <v>291</v>
      </c>
      <c r="I98" s="258"/>
    </row>
    <row r="99" spans="1:9" s="257" customFormat="1">
      <c r="A99" s="683"/>
      <c r="B99" s="684"/>
      <c r="C99" s="517" t="s">
        <v>1490</v>
      </c>
      <c r="D99" s="262">
        <v>0.4</v>
      </c>
      <c r="E99" s="263">
        <v>7402</v>
      </c>
      <c r="F99" s="261">
        <f t="shared" si="3"/>
        <v>2960.8</v>
      </c>
      <c r="G99" s="297">
        <v>291</v>
      </c>
      <c r="I99" s="258"/>
    </row>
    <row r="100" spans="1:9" s="257" customFormat="1">
      <c r="A100" s="683"/>
      <c r="B100" s="684"/>
      <c r="C100" s="517" t="s">
        <v>1491</v>
      </c>
      <c r="D100" s="262">
        <v>0.5</v>
      </c>
      <c r="E100" s="263">
        <v>4350</v>
      </c>
      <c r="F100" s="261">
        <f t="shared" si="3"/>
        <v>2175</v>
      </c>
      <c r="G100" s="297">
        <v>291</v>
      </c>
      <c r="I100" s="258"/>
    </row>
    <row r="101" spans="1:9" s="257" customFormat="1">
      <c r="A101" s="683"/>
      <c r="B101" s="684"/>
      <c r="C101" s="517" t="s">
        <v>3241</v>
      </c>
      <c r="D101" s="262">
        <v>275</v>
      </c>
      <c r="E101" s="263">
        <v>15</v>
      </c>
      <c r="F101" s="261">
        <f t="shared" si="3"/>
        <v>4125</v>
      </c>
      <c r="G101" s="297">
        <v>291</v>
      </c>
      <c r="I101" s="258"/>
    </row>
    <row r="102" spans="1:9" s="257" customFormat="1">
      <c r="A102" s="683"/>
      <c r="B102" s="684"/>
      <c r="C102" s="517" t="s">
        <v>3242</v>
      </c>
      <c r="D102" s="262">
        <v>0</v>
      </c>
      <c r="E102" s="266">
        <v>5</v>
      </c>
      <c r="F102" s="261">
        <f t="shared" si="3"/>
        <v>0</v>
      </c>
      <c r="G102" s="297">
        <v>322</v>
      </c>
      <c r="I102" s="258"/>
    </row>
    <row r="103" spans="1:9" s="257" customFormat="1">
      <c r="A103" s="683"/>
      <c r="B103" s="684"/>
      <c r="C103" s="517" t="s">
        <v>3243</v>
      </c>
      <c r="D103" s="259">
        <v>1500</v>
      </c>
      <c r="E103" s="260">
        <v>10</v>
      </c>
      <c r="F103" s="261">
        <f t="shared" si="3"/>
        <v>15000</v>
      </c>
      <c r="G103" s="296">
        <v>328</v>
      </c>
      <c r="I103" s="258"/>
    </row>
    <row r="104" spans="1:9" s="257" customFormat="1" ht="25.5">
      <c r="A104" s="683"/>
      <c r="B104" s="684"/>
      <c r="C104" s="517" t="s">
        <v>110</v>
      </c>
      <c r="D104" s="259" t="s">
        <v>3132</v>
      </c>
      <c r="E104" s="260">
        <v>1</v>
      </c>
      <c r="F104" s="259">
        <v>5533618.0039999997</v>
      </c>
      <c r="G104" s="296" t="s">
        <v>3143</v>
      </c>
      <c r="I104" s="258"/>
    </row>
    <row r="105" spans="1:9" s="257" customFormat="1">
      <c r="A105" s="683"/>
      <c r="B105" s="684"/>
      <c r="C105" s="517" t="s">
        <v>1252</v>
      </c>
      <c r="D105" s="262">
        <v>10.5</v>
      </c>
      <c r="E105" s="263">
        <v>200</v>
      </c>
      <c r="F105" s="261">
        <f t="shared" ref="F105:F110" si="4">+E105*D105</f>
        <v>2100</v>
      </c>
      <c r="G105" s="297">
        <v>291</v>
      </c>
      <c r="I105" s="258"/>
    </row>
    <row r="106" spans="1:9" s="257" customFormat="1">
      <c r="A106" s="683"/>
      <c r="B106" s="684"/>
      <c r="C106" s="517" t="s">
        <v>3244</v>
      </c>
      <c r="D106" s="259">
        <v>8</v>
      </c>
      <c r="E106" s="265">
        <v>96</v>
      </c>
      <c r="F106" s="261">
        <f t="shared" si="4"/>
        <v>768</v>
      </c>
      <c r="G106" s="296">
        <v>291</v>
      </c>
      <c r="I106" s="258"/>
    </row>
    <row r="107" spans="1:9" s="257" customFormat="1">
      <c r="A107" s="683"/>
      <c r="B107" s="684"/>
      <c r="C107" s="517" t="s">
        <v>3245</v>
      </c>
      <c r="D107" s="262">
        <v>5</v>
      </c>
      <c r="E107" s="263">
        <v>100</v>
      </c>
      <c r="F107" s="261">
        <f t="shared" si="4"/>
        <v>500</v>
      </c>
      <c r="G107" s="297">
        <v>291</v>
      </c>
      <c r="I107" s="258"/>
    </row>
    <row r="108" spans="1:9" s="257" customFormat="1">
      <c r="A108" s="683"/>
      <c r="B108" s="684"/>
      <c r="C108" s="517" t="s">
        <v>851</v>
      </c>
      <c r="D108" s="262">
        <v>15</v>
      </c>
      <c r="E108" s="263">
        <v>8</v>
      </c>
      <c r="F108" s="261">
        <f t="shared" si="4"/>
        <v>120</v>
      </c>
      <c r="G108" s="297">
        <v>268</v>
      </c>
      <c r="I108" s="258"/>
    </row>
    <row r="109" spans="1:9" s="257" customFormat="1">
      <c r="A109" s="683"/>
      <c r="B109" s="684"/>
      <c r="C109" s="517" t="s">
        <v>3246</v>
      </c>
      <c r="D109" s="262">
        <v>10</v>
      </c>
      <c r="E109" s="263">
        <v>50</v>
      </c>
      <c r="F109" s="261">
        <f t="shared" si="4"/>
        <v>500</v>
      </c>
      <c r="G109" s="297">
        <v>254</v>
      </c>
      <c r="I109" s="258"/>
    </row>
    <row r="110" spans="1:9" s="257" customFormat="1">
      <c r="A110" s="683"/>
      <c r="B110" s="684"/>
      <c r="C110" s="517" t="s">
        <v>3247</v>
      </c>
      <c r="D110" s="262">
        <v>5</v>
      </c>
      <c r="E110" s="263">
        <v>25</v>
      </c>
      <c r="F110" s="261">
        <f t="shared" si="4"/>
        <v>125</v>
      </c>
      <c r="G110" s="297">
        <v>268</v>
      </c>
      <c r="I110" s="258"/>
    </row>
    <row r="111" spans="1:9" s="257" customFormat="1" ht="25.5">
      <c r="A111" s="683"/>
      <c r="B111" s="684"/>
      <c r="C111" s="517" t="s">
        <v>798</v>
      </c>
      <c r="D111" s="259" t="s">
        <v>3136</v>
      </c>
      <c r="E111" s="260" t="s">
        <v>3137</v>
      </c>
      <c r="F111" s="259">
        <v>45000</v>
      </c>
      <c r="G111" s="296" t="s">
        <v>3144</v>
      </c>
      <c r="I111" s="258"/>
    </row>
    <row r="112" spans="1:9" s="257" customFormat="1">
      <c r="A112" s="683"/>
      <c r="B112" s="684"/>
      <c r="C112" s="517" t="s">
        <v>3248</v>
      </c>
      <c r="D112" s="262">
        <v>1200</v>
      </c>
      <c r="E112" s="263">
        <v>1</v>
      </c>
      <c r="F112" s="261">
        <f>+E112*D112</f>
        <v>1200</v>
      </c>
      <c r="G112" s="297">
        <v>328</v>
      </c>
      <c r="I112" s="258"/>
    </row>
    <row r="113" spans="1:9" s="257" customFormat="1">
      <c r="A113" s="683"/>
      <c r="B113" s="684"/>
      <c r="C113" s="517" t="s">
        <v>3249</v>
      </c>
      <c r="D113" s="262">
        <v>1800</v>
      </c>
      <c r="E113" s="266">
        <v>2</v>
      </c>
      <c r="F113" s="261">
        <f>+E113*D113</f>
        <v>3600</v>
      </c>
      <c r="G113" s="297">
        <v>328</v>
      </c>
      <c r="I113" s="258"/>
    </row>
    <row r="114" spans="1:9" s="257" customFormat="1">
      <c r="A114" s="683"/>
      <c r="B114" s="684"/>
      <c r="C114" s="517" t="s">
        <v>1738</v>
      </c>
      <c r="D114" s="259">
        <v>1200</v>
      </c>
      <c r="E114" s="260">
        <v>8</v>
      </c>
      <c r="F114" s="261">
        <f>+E114*D114</f>
        <v>9600</v>
      </c>
      <c r="G114" s="296">
        <v>328</v>
      </c>
      <c r="I114" s="258"/>
    </row>
    <row r="115" spans="1:9" s="257" customFormat="1">
      <c r="A115" s="683"/>
      <c r="B115" s="684"/>
      <c r="C115" s="517" t="s">
        <v>643</v>
      </c>
      <c r="D115" s="259" t="s">
        <v>3136</v>
      </c>
      <c r="E115" s="260" t="s">
        <v>3137</v>
      </c>
      <c r="F115" s="259">
        <v>13000</v>
      </c>
      <c r="G115" s="296" t="s">
        <v>3145</v>
      </c>
      <c r="I115" s="258"/>
    </row>
    <row r="116" spans="1:9" s="257" customFormat="1">
      <c r="A116" s="683"/>
      <c r="B116" s="684"/>
      <c r="C116" s="517" t="s">
        <v>3250</v>
      </c>
      <c r="D116" s="259" t="s">
        <v>3136</v>
      </c>
      <c r="E116" s="260" t="s">
        <v>3137</v>
      </c>
      <c r="F116" s="261">
        <v>350476.5</v>
      </c>
      <c r="G116" s="296" t="s">
        <v>3146</v>
      </c>
      <c r="I116" s="258"/>
    </row>
    <row r="117" spans="1:9" s="257" customFormat="1">
      <c r="A117" s="683"/>
      <c r="B117" s="684"/>
      <c r="C117" s="517" t="s">
        <v>3251</v>
      </c>
      <c r="D117" s="262">
        <v>40</v>
      </c>
      <c r="E117" s="263">
        <v>30</v>
      </c>
      <c r="F117" s="261">
        <f t="shared" ref="F117:F143" si="5">+E117*D117</f>
        <v>1200</v>
      </c>
      <c r="G117" s="297">
        <v>264</v>
      </c>
      <c r="I117" s="258"/>
    </row>
    <row r="118" spans="1:9" s="257" customFormat="1">
      <c r="A118" s="683"/>
      <c r="B118" s="684"/>
      <c r="C118" s="517" t="s">
        <v>3252</v>
      </c>
      <c r="D118" s="259">
        <v>10</v>
      </c>
      <c r="E118" s="265">
        <v>96</v>
      </c>
      <c r="F118" s="261">
        <f t="shared" si="5"/>
        <v>960</v>
      </c>
      <c r="G118" s="296">
        <v>292</v>
      </c>
      <c r="I118" s="258"/>
    </row>
    <row r="119" spans="1:9" s="257" customFormat="1">
      <c r="A119" s="683"/>
      <c r="B119" s="684"/>
      <c r="C119" s="517" t="s">
        <v>3253</v>
      </c>
      <c r="D119" s="262">
        <v>15</v>
      </c>
      <c r="E119" s="263">
        <v>25</v>
      </c>
      <c r="F119" s="261">
        <f t="shared" si="5"/>
        <v>375</v>
      </c>
      <c r="G119" s="297">
        <v>292</v>
      </c>
      <c r="I119" s="258"/>
    </row>
    <row r="120" spans="1:9" s="257" customFormat="1">
      <c r="A120" s="683"/>
      <c r="B120" s="684"/>
      <c r="C120" s="517" t="s">
        <v>3254</v>
      </c>
      <c r="D120" s="259">
        <v>180</v>
      </c>
      <c r="E120" s="265">
        <v>75</v>
      </c>
      <c r="F120" s="261">
        <f t="shared" si="5"/>
        <v>13500</v>
      </c>
      <c r="G120" s="296">
        <v>292</v>
      </c>
      <c r="I120" s="258"/>
    </row>
    <row r="121" spans="1:9" s="257" customFormat="1" ht="38.25">
      <c r="A121" s="683"/>
      <c r="B121" s="684"/>
      <c r="C121" s="517" t="s">
        <v>3255</v>
      </c>
      <c r="D121" s="262">
        <v>1800</v>
      </c>
      <c r="E121" s="263">
        <v>6</v>
      </c>
      <c r="F121" s="261">
        <f t="shared" si="5"/>
        <v>10800</v>
      </c>
      <c r="G121" s="297">
        <v>267</v>
      </c>
      <c r="I121" s="258"/>
    </row>
    <row r="122" spans="1:9" s="257" customFormat="1" ht="38.25">
      <c r="A122" s="683"/>
      <c r="B122" s="684"/>
      <c r="C122" s="517" t="s">
        <v>3256</v>
      </c>
      <c r="D122" s="262">
        <v>500</v>
      </c>
      <c r="E122" s="263">
        <v>1</v>
      </c>
      <c r="F122" s="261">
        <f t="shared" si="5"/>
        <v>500</v>
      </c>
      <c r="G122" s="297">
        <v>298</v>
      </c>
      <c r="I122" s="258"/>
    </row>
    <row r="123" spans="1:9" s="257" customFormat="1">
      <c r="A123" s="683"/>
      <c r="B123" s="684"/>
      <c r="C123" s="517" t="s">
        <v>3257</v>
      </c>
      <c r="D123" s="262">
        <v>15</v>
      </c>
      <c r="E123" s="263">
        <v>25</v>
      </c>
      <c r="F123" s="261">
        <f t="shared" si="5"/>
        <v>375</v>
      </c>
      <c r="G123" s="297">
        <v>291</v>
      </c>
      <c r="I123" s="258"/>
    </row>
    <row r="124" spans="1:9" s="257" customFormat="1" ht="38.25">
      <c r="A124" s="683"/>
      <c r="B124" s="684"/>
      <c r="C124" s="517" t="s">
        <v>3258</v>
      </c>
      <c r="D124" s="262">
        <v>2600</v>
      </c>
      <c r="E124" s="263">
        <v>40</v>
      </c>
      <c r="F124" s="261">
        <f t="shared" si="5"/>
        <v>104000</v>
      </c>
      <c r="G124" s="297">
        <v>267</v>
      </c>
      <c r="I124" s="258"/>
    </row>
    <row r="125" spans="1:9" s="257" customFormat="1">
      <c r="A125" s="683"/>
      <c r="B125" s="684"/>
      <c r="C125" s="517" t="s">
        <v>3259</v>
      </c>
      <c r="D125" s="259">
        <v>800</v>
      </c>
      <c r="E125" s="265">
        <v>10</v>
      </c>
      <c r="F125" s="261">
        <f t="shared" si="5"/>
        <v>8000</v>
      </c>
      <c r="G125" s="296">
        <v>286</v>
      </c>
      <c r="I125" s="258"/>
    </row>
    <row r="126" spans="1:9" s="257" customFormat="1">
      <c r="A126" s="683"/>
      <c r="B126" s="684"/>
      <c r="C126" s="517" t="s">
        <v>3260</v>
      </c>
      <c r="D126" s="262">
        <v>1.5</v>
      </c>
      <c r="E126" s="263">
        <v>100</v>
      </c>
      <c r="F126" s="261">
        <f t="shared" si="5"/>
        <v>150</v>
      </c>
      <c r="G126" s="297">
        <v>291</v>
      </c>
      <c r="I126" s="258"/>
    </row>
    <row r="127" spans="1:9" s="257" customFormat="1">
      <c r="A127" s="683"/>
      <c r="B127" s="684"/>
      <c r="C127" s="517" t="s">
        <v>3261</v>
      </c>
      <c r="D127" s="259">
        <v>7.5</v>
      </c>
      <c r="E127" s="265">
        <v>384</v>
      </c>
      <c r="F127" s="261">
        <f t="shared" si="5"/>
        <v>2880</v>
      </c>
      <c r="G127" s="296">
        <v>291</v>
      </c>
      <c r="I127" s="258"/>
    </row>
    <row r="128" spans="1:9" s="257" customFormat="1">
      <c r="A128" s="683"/>
      <c r="B128" s="684"/>
      <c r="C128" s="517" t="s">
        <v>3262</v>
      </c>
      <c r="D128" s="259">
        <v>7.5</v>
      </c>
      <c r="E128" s="265">
        <v>384</v>
      </c>
      <c r="F128" s="261">
        <f t="shared" si="5"/>
        <v>2880</v>
      </c>
      <c r="G128" s="296">
        <v>291</v>
      </c>
      <c r="I128" s="258"/>
    </row>
    <row r="129" spans="1:9" s="257" customFormat="1">
      <c r="A129" s="683"/>
      <c r="B129" s="684"/>
      <c r="C129" s="517" t="s">
        <v>3263</v>
      </c>
      <c r="D129" s="262">
        <v>1.5</v>
      </c>
      <c r="E129" s="263">
        <v>100</v>
      </c>
      <c r="F129" s="261">
        <f t="shared" si="5"/>
        <v>150</v>
      </c>
      <c r="G129" s="297">
        <v>291</v>
      </c>
      <c r="I129" s="258"/>
    </row>
    <row r="130" spans="1:9" s="257" customFormat="1">
      <c r="A130" s="683"/>
      <c r="B130" s="684"/>
      <c r="C130" s="517" t="s">
        <v>3264</v>
      </c>
      <c r="D130" s="262">
        <v>1.5</v>
      </c>
      <c r="E130" s="263">
        <v>100</v>
      </c>
      <c r="F130" s="261">
        <f t="shared" si="5"/>
        <v>150</v>
      </c>
      <c r="G130" s="297">
        <v>291</v>
      </c>
      <c r="I130" s="258"/>
    </row>
    <row r="131" spans="1:9" s="257" customFormat="1">
      <c r="A131" s="683"/>
      <c r="B131" s="684"/>
      <c r="C131" s="517" t="s">
        <v>3265</v>
      </c>
      <c r="D131" s="262">
        <v>1.25</v>
      </c>
      <c r="E131" s="263">
        <v>479</v>
      </c>
      <c r="F131" s="261">
        <f t="shared" si="5"/>
        <v>598.75</v>
      </c>
      <c r="G131" s="297">
        <v>291</v>
      </c>
      <c r="I131" s="258"/>
    </row>
    <row r="132" spans="1:9" s="257" customFormat="1">
      <c r="A132" s="683"/>
      <c r="B132" s="684"/>
      <c r="C132" s="517" t="s">
        <v>3266</v>
      </c>
      <c r="D132" s="259">
        <v>9</v>
      </c>
      <c r="E132" s="265">
        <v>200</v>
      </c>
      <c r="F132" s="261">
        <f t="shared" si="5"/>
        <v>1800</v>
      </c>
      <c r="G132" s="296">
        <v>292</v>
      </c>
      <c r="I132" s="258"/>
    </row>
    <row r="133" spans="1:9" s="257" customFormat="1">
      <c r="A133" s="683"/>
      <c r="B133" s="684"/>
      <c r="C133" s="517" t="s">
        <v>3267</v>
      </c>
      <c r="D133" s="259">
        <v>75</v>
      </c>
      <c r="E133" s="265">
        <v>30</v>
      </c>
      <c r="F133" s="261">
        <f t="shared" si="5"/>
        <v>2250</v>
      </c>
      <c r="G133" s="296">
        <v>244</v>
      </c>
      <c r="I133" s="258"/>
    </row>
    <row r="134" spans="1:9" s="257" customFormat="1">
      <c r="A134" s="683"/>
      <c r="B134" s="684"/>
      <c r="C134" s="517" t="s">
        <v>3268</v>
      </c>
      <c r="D134" s="259">
        <v>100</v>
      </c>
      <c r="E134" s="265">
        <v>25</v>
      </c>
      <c r="F134" s="261">
        <f t="shared" si="5"/>
        <v>2500</v>
      </c>
      <c r="G134" s="296">
        <v>244</v>
      </c>
      <c r="I134" s="258"/>
    </row>
    <row r="135" spans="1:9" s="257" customFormat="1">
      <c r="A135" s="683"/>
      <c r="B135" s="684"/>
      <c r="C135" s="517" t="s">
        <v>3269</v>
      </c>
      <c r="D135" s="259">
        <v>36</v>
      </c>
      <c r="E135" s="265">
        <v>105</v>
      </c>
      <c r="F135" s="261">
        <f t="shared" si="5"/>
        <v>3780</v>
      </c>
      <c r="G135" s="296">
        <v>292</v>
      </c>
      <c r="I135" s="258"/>
    </row>
    <row r="136" spans="1:9" s="257" customFormat="1">
      <c r="A136" s="683"/>
      <c r="B136" s="684"/>
      <c r="C136" s="517" t="s">
        <v>3270</v>
      </c>
      <c r="D136" s="262">
        <v>36</v>
      </c>
      <c r="E136" s="263">
        <v>96</v>
      </c>
      <c r="F136" s="261">
        <f t="shared" si="5"/>
        <v>3456</v>
      </c>
      <c r="G136" s="297">
        <v>292</v>
      </c>
      <c r="I136" s="258"/>
    </row>
    <row r="137" spans="1:9" s="257" customFormat="1">
      <c r="A137" s="683"/>
      <c r="B137" s="684"/>
      <c r="C137" s="517" t="s">
        <v>3271</v>
      </c>
      <c r="D137" s="259">
        <v>4.5</v>
      </c>
      <c r="E137" s="265">
        <v>30</v>
      </c>
      <c r="F137" s="261">
        <f t="shared" si="5"/>
        <v>135</v>
      </c>
      <c r="G137" s="296">
        <v>292</v>
      </c>
      <c r="I137" s="258"/>
    </row>
    <row r="138" spans="1:9" s="257" customFormat="1">
      <c r="A138" s="683"/>
      <c r="B138" s="684"/>
      <c r="C138" s="517" t="s">
        <v>3272</v>
      </c>
      <c r="D138" s="259">
        <v>12</v>
      </c>
      <c r="E138" s="265">
        <v>96</v>
      </c>
      <c r="F138" s="261">
        <f t="shared" si="5"/>
        <v>1152</v>
      </c>
      <c r="G138" s="296">
        <v>292</v>
      </c>
      <c r="I138" s="258"/>
    </row>
    <row r="139" spans="1:9" s="257" customFormat="1">
      <c r="A139" s="683"/>
      <c r="B139" s="684"/>
      <c r="C139" s="517" t="s">
        <v>3273</v>
      </c>
      <c r="D139" s="262">
        <v>8</v>
      </c>
      <c r="E139" s="263">
        <v>96</v>
      </c>
      <c r="F139" s="261">
        <f t="shared" si="5"/>
        <v>768</v>
      </c>
      <c r="G139" s="297">
        <v>292</v>
      </c>
      <c r="I139" s="258"/>
    </row>
    <row r="140" spans="1:9" s="257" customFormat="1">
      <c r="A140" s="683"/>
      <c r="B140" s="684"/>
      <c r="C140" s="517" t="s">
        <v>1216</v>
      </c>
      <c r="D140" s="259">
        <v>1250</v>
      </c>
      <c r="E140" s="265">
        <v>14</v>
      </c>
      <c r="F140" s="261">
        <f t="shared" si="5"/>
        <v>17500</v>
      </c>
      <c r="G140" s="296">
        <v>253</v>
      </c>
      <c r="I140" s="258"/>
    </row>
    <row r="141" spans="1:9" s="257" customFormat="1">
      <c r="A141" s="683"/>
      <c r="B141" s="684"/>
      <c r="C141" s="517" t="s">
        <v>3274</v>
      </c>
      <c r="D141" s="259">
        <v>5</v>
      </c>
      <c r="E141" s="265">
        <v>24</v>
      </c>
      <c r="F141" s="261">
        <f t="shared" si="5"/>
        <v>120</v>
      </c>
      <c r="G141" s="296">
        <v>273</v>
      </c>
      <c r="I141" s="258"/>
    </row>
    <row r="142" spans="1:9" s="257" customFormat="1">
      <c r="A142" s="683"/>
      <c r="B142" s="684"/>
      <c r="C142" s="517" t="s">
        <v>3275</v>
      </c>
      <c r="D142" s="259">
        <v>100</v>
      </c>
      <c r="E142" s="265">
        <v>25</v>
      </c>
      <c r="F142" s="261">
        <f t="shared" si="5"/>
        <v>2500</v>
      </c>
      <c r="G142" s="296">
        <v>262</v>
      </c>
      <c r="I142" s="258"/>
    </row>
    <row r="143" spans="1:9" s="257" customFormat="1">
      <c r="A143" s="683"/>
      <c r="B143" s="684"/>
      <c r="C143" s="517" t="s">
        <v>3276</v>
      </c>
      <c r="D143" s="261">
        <v>55</v>
      </c>
      <c r="E143" s="264">
        <v>750</v>
      </c>
      <c r="F143" s="261">
        <f t="shared" si="5"/>
        <v>41250</v>
      </c>
      <c r="G143" s="298">
        <v>214</v>
      </c>
      <c r="I143" s="258"/>
    </row>
    <row r="144" spans="1:9" s="257" customFormat="1">
      <c r="A144" s="683"/>
      <c r="B144" s="684"/>
      <c r="C144" s="517" t="s">
        <v>17</v>
      </c>
      <c r="D144" s="259" t="s">
        <v>3136</v>
      </c>
      <c r="E144" s="260" t="s">
        <v>3137</v>
      </c>
      <c r="F144" s="259">
        <v>20000</v>
      </c>
      <c r="G144" s="296" t="s">
        <v>3147</v>
      </c>
      <c r="I144" s="258"/>
    </row>
    <row r="145" spans="1:9" s="257" customFormat="1">
      <c r="A145" s="683"/>
      <c r="B145" s="684"/>
      <c r="C145" s="517" t="s">
        <v>3277</v>
      </c>
      <c r="D145" s="259" t="s">
        <v>3136</v>
      </c>
      <c r="E145" s="260" t="s">
        <v>3137</v>
      </c>
      <c r="F145" s="259">
        <v>15000</v>
      </c>
      <c r="G145" s="296" t="s">
        <v>3148</v>
      </c>
      <c r="I145" s="258"/>
    </row>
    <row r="146" spans="1:9" s="257" customFormat="1" ht="25.5">
      <c r="A146" s="683"/>
      <c r="B146" s="684"/>
      <c r="C146" s="517" t="s">
        <v>3278</v>
      </c>
      <c r="D146" s="259" t="s">
        <v>3136</v>
      </c>
      <c r="E146" s="260" t="s">
        <v>3137</v>
      </c>
      <c r="F146" s="259">
        <v>75000</v>
      </c>
      <c r="G146" s="296" t="s">
        <v>3149</v>
      </c>
      <c r="I146" s="258"/>
    </row>
    <row r="147" spans="1:9" s="257" customFormat="1" ht="25.5">
      <c r="A147" s="683"/>
      <c r="B147" s="684"/>
      <c r="C147" s="517" t="s">
        <v>3279</v>
      </c>
      <c r="D147" s="259" t="s">
        <v>3136</v>
      </c>
      <c r="E147" s="260" t="s">
        <v>3137</v>
      </c>
      <c r="F147" s="259">
        <v>9600</v>
      </c>
      <c r="G147" s="296" t="s">
        <v>3150</v>
      </c>
      <c r="I147" s="258"/>
    </row>
    <row r="148" spans="1:9" s="257" customFormat="1">
      <c r="A148" s="683"/>
      <c r="B148" s="684"/>
      <c r="C148" s="517" t="s">
        <v>19</v>
      </c>
      <c r="D148" s="259" t="s">
        <v>3136</v>
      </c>
      <c r="E148" s="260" t="s">
        <v>3137</v>
      </c>
      <c r="F148" s="259">
        <v>100000</v>
      </c>
      <c r="G148" s="296" t="s">
        <v>3151</v>
      </c>
      <c r="I148" s="258"/>
    </row>
    <row r="149" spans="1:9" s="257" customFormat="1" ht="25.5">
      <c r="A149" s="683"/>
      <c r="B149" s="684"/>
      <c r="C149" s="517" t="s">
        <v>3280</v>
      </c>
      <c r="D149" s="259" t="s">
        <v>3136</v>
      </c>
      <c r="E149" s="260" t="s">
        <v>3137</v>
      </c>
      <c r="F149" s="259">
        <v>5000</v>
      </c>
      <c r="G149" s="296" t="s">
        <v>3152</v>
      </c>
      <c r="I149" s="258"/>
    </row>
    <row r="150" spans="1:9" s="257" customFormat="1">
      <c r="A150" s="683"/>
      <c r="B150" s="684"/>
      <c r="C150" s="517" t="s">
        <v>21</v>
      </c>
      <c r="D150" s="259" t="s">
        <v>3136</v>
      </c>
      <c r="E150" s="260" t="s">
        <v>3137</v>
      </c>
      <c r="F150" s="259">
        <v>10000</v>
      </c>
      <c r="G150" s="296" t="s">
        <v>3153</v>
      </c>
      <c r="I150" s="258"/>
    </row>
    <row r="151" spans="1:9" s="257" customFormat="1">
      <c r="A151" s="683"/>
      <c r="B151" s="684"/>
      <c r="C151" s="517" t="s">
        <v>3281</v>
      </c>
      <c r="D151" s="259">
        <v>3.1</v>
      </c>
      <c r="E151" s="265">
        <v>144</v>
      </c>
      <c r="F151" s="261">
        <f t="shared" ref="F151:F162" si="6">+E151*D151</f>
        <v>446.40000000000003</v>
      </c>
      <c r="G151" s="296">
        <v>291</v>
      </c>
      <c r="I151" s="258"/>
    </row>
    <row r="152" spans="1:9" s="257" customFormat="1">
      <c r="A152" s="683"/>
      <c r="B152" s="684"/>
      <c r="C152" s="517" t="s">
        <v>3282</v>
      </c>
      <c r="D152" s="259">
        <v>3.1</v>
      </c>
      <c r="E152" s="265">
        <v>144</v>
      </c>
      <c r="F152" s="261">
        <f t="shared" si="6"/>
        <v>446.40000000000003</v>
      </c>
      <c r="G152" s="296">
        <v>291</v>
      </c>
      <c r="I152" s="258"/>
    </row>
    <row r="153" spans="1:9" s="257" customFormat="1">
      <c r="A153" s="683"/>
      <c r="B153" s="684"/>
      <c r="C153" s="517" t="s">
        <v>3283</v>
      </c>
      <c r="D153" s="259">
        <v>3.1</v>
      </c>
      <c r="E153" s="265">
        <v>144</v>
      </c>
      <c r="F153" s="261">
        <f t="shared" si="6"/>
        <v>446.40000000000003</v>
      </c>
      <c r="G153" s="296">
        <v>291</v>
      </c>
      <c r="I153" s="258"/>
    </row>
    <row r="154" spans="1:9" s="257" customFormat="1">
      <c r="A154" s="683"/>
      <c r="B154" s="684"/>
      <c r="C154" s="517" t="s">
        <v>3284</v>
      </c>
      <c r="D154" s="262">
        <v>2.5</v>
      </c>
      <c r="E154" s="263">
        <v>350</v>
      </c>
      <c r="F154" s="261">
        <f t="shared" si="6"/>
        <v>875</v>
      </c>
      <c r="G154" s="297">
        <v>291</v>
      </c>
      <c r="I154" s="258"/>
    </row>
    <row r="155" spans="1:9" s="257" customFormat="1">
      <c r="A155" s="683"/>
      <c r="B155" s="684"/>
      <c r="C155" s="517" t="s">
        <v>74</v>
      </c>
      <c r="D155" s="262">
        <v>3.5</v>
      </c>
      <c r="E155" s="263">
        <v>200</v>
      </c>
      <c r="F155" s="261">
        <f t="shared" si="6"/>
        <v>700</v>
      </c>
      <c r="G155" s="297">
        <v>291</v>
      </c>
      <c r="I155" s="258"/>
    </row>
    <row r="156" spans="1:9" s="257" customFormat="1" ht="25.5">
      <c r="A156" s="683"/>
      <c r="B156" s="684"/>
      <c r="C156" s="517" t="s">
        <v>3285</v>
      </c>
      <c r="D156" s="259">
        <v>1200</v>
      </c>
      <c r="E156" s="265">
        <v>5</v>
      </c>
      <c r="F156" s="261">
        <f t="shared" si="6"/>
        <v>6000</v>
      </c>
      <c r="G156" s="296">
        <v>266</v>
      </c>
      <c r="I156" s="258"/>
    </row>
    <row r="157" spans="1:9" s="257" customFormat="1">
      <c r="A157" s="683"/>
      <c r="B157" s="684"/>
      <c r="C157" s="517" t="s">
        <v>3286</v>
      </c>
      <c r="D157" s="262">
        <v>75</v>
      </c>
      <c r="E157" s="263">
        <v>2</v>
      </c>
      <c r="F157" s="261">
        <f t="shared" si="6"/>
        <v>150</v>
      </c>
      <c r="G157" s="297">
        <v>291</v>
      </c>
      <c r="I157" s="258"/>
    </row>
    <row r="158" spans="1:9" s="257" customFormat="1">
      <c r="A158" s="683"/>
      <c r="B158" s="684"/>
      <c r="C158" s="517" t="s">
        <v>3287</v>
      </c>
      <c r="D158" s="262">
        <v>35</v>
      </c>
      <c r="E158" s="263">
        <v>10</v>
      </c>
      <c r="F158" s="261">
        <f t="shared" si="6"/>
        <v>350</v>
      </c>
      <c r="G158" s="297">
        <v>291</v>
      </c>
      <c r="I158" s="258"/>
    </row>
    <row r="159" spans="1:9" s="257" customFormat="1">
      <c r="A159" s="683"/>
      <c r="B159" s="684"/>
      <c r="C159" s="517" t="s">
        <v>3288</v>
      </c>
      <c r="D159" s="262">
        <v>30</v>
      </c>
      <c r="E159" s="263">
        <v>10</v>
      </c>
      <c r="F159" s="261">
        <f t="shared" si="6"/>
        <v>300</v>
      </c>
      <c r="G159" s="297">
        <v>291</v>
      </c>
      <c r="I159" s="258"/>
    </row>
    <row r="160" spans="1:9" s="257" customFormat="1" ht="25.5">
      <c r="A160" s="683"/>
      <c r="B160" s="684"/>
      <c r="C160" s="517" t="s">
        <v>3289</v>
      </c>
      <c r="D160" s="259">
        <v>25</v>
      </c>
      <c r="E160" s="260">
        <v>48</v>
      </c>
      <c r="F160" s="261">
        <f t="shared" si="6"/>
        <v>1200</v>
      </c>
      <c r="G160" s="296">
        <v>291</v>
      </c>
      <c r="I160" s="258"/>
    </row>
    <row r="161" spans="1:9" s="257" customFormat="1">
      <c r="A161" s="683"/>
      <c r="B161" s="684"/>
      <c r="C161" s="517" t="s">
        <v>3290</v>
      </c>
      <c r="D161" s="259">
        <v>800</v>
      </c>
      <c r="E161" s="260">
        <v>3</v>
      </c>
      <c r="F161" s="261">
        <f t="shared" si="6"/>
        <v>2400</v>
      </c>
      <c r="G161" s="296">
        <v>328</v>
      </c>
      <c r="I161" s="258"/>
    </row>
    <row r="162" spans="1:9" s="257" customFormat="1">
      <c r="A162" s="683"/>
      <c r="B162" s="684"/>
      <c r="C162" s="517" t="s">
        <v>3291</v>
      </c>
      <c r="D162" s="262">
        <v>80</v>
      </c>
      <c r="E162" s="263">
        <v>20</v>
      </c>
      <c r="F162" s="261">
        <f t="shared" si="6"/>
        <v>1600</v>
      </c>
      <c r="G162" s="297">
        <v>298</v>
      </c>
      <c r="I162" s="258"/>
    </row>
    <row r="163" spans="1:9" s="257" customFormat="1">
      <c r="A163" s="683"/>
      <c r="B163" s="684"/>
      <c r="C163" s="517" t="s">
        <v>790</v>
      </c>
      <c r="D163" s="259" t="s">
        <v>3136</v>
      </c>
      <c r="E163" s="260" t="s">
        <v>3132</v>
      </c>
      <c r="F163" s="259">
        <v>2000000</v>
      </c>
      <c r="G163" s="296" t="s">
        <v>3154</v>
      </c>
      <c r="I163" s="258"/>
    </row>
    <row r="164" spans="1:9" s="257" customFormat="1">
      <c r="A164" s="683"/>
      <c r="B164" s="684"/>
      <c r="C164" s="517" t="s">
        <v>3292</v>
      </c>
      <c r="D164" s="259">
        <v>420</v>
      </c>
      <c r="E164" s="260">
        <v>75</v>
      </c>
      <c r="F164" s="261">
        <f>+E164*D164</f>
        <v>31500</v>
      </c>
      <c r="G164" s="296">
        <v>299</v>
      </c>
      <c r="I164" s="258"/>
    </row>
    <row r="165" spans="1:9" s="257" customFormat="1">
      <c r="A165" s="683"/>
      <c r="B165" s="684"/>
      <c r="C165" s="517" t="s">
        <v>3293</v>
      </c>
      <c r="D165" s="259">
        <v>160</v>
      </c>
      <c r="E165" s="265">
        <v>25</v>
      </c>
      <c r="F165" s="261">
        <f>+E165*D165</f>
        <v>4000</v>
      </c>
      <c r="G165" s="296">
        <v>289</v>
      </c>
      <c r="I165" s="258"/>
    </row>
    <row r="166" spans="1:9" s="257" customFormat="1">
      <c r="A166" s="683"/>
      <c r="B166" s="684"/>
      <c r="C166" s="517" t="s">
        <v>27</v>
      </c>
      <c r="D166" s="259" t="s">
        <v>3136</v>
      </c>
      <c r="E166" s="260" t="s">
        <v>3137</v>
      </c>
      <c r="F166" s="259">
        <v>25500</v>
      </c>
      <c r="G166" s="296" t="s">
        <v>3155</v>
      </c>
      <c r="I166" s="258"/>
    </row>
    <row r="167" spans="1:9" s="257" customFormat="1">
      <c r="A167" s="683"/>
      <c r="B167" s="684"/>
      <c r="C167" s="517" t="s">
        <v>3294</v>
      </c>
      <c r="D167" s="262">
        <v>15</v>
      </c>
      <c r="E167" s="263">
        <v>10</v>
      </c>
      <c r="F167" s="261">
        <f t="shared" ref="F167:F191" si="7">+E167*D167</f>
        <v>150</v>
      </c>
      <c r="G167" s="297">
        <v>268</v>
      </c>
      <c r="I167" s="258"/>
    </row>
    <row r="168" spans="1:9" s="257" customFormat="1">
      <c r="A168" s="683"/>
      <c r="B168" s="684"/>
      <c r="C168" s="517" t="s">
        <v>3295</v>
      </c>
      <c r="D168" s="262">
        <v>19</v>
      </c>
      <c r="E168" s="263">
        <v>2250</v>
      </c>
      <c r="F168" s="261">
        <f t="shared" si="7"/>
        <v>42750</v>
      </c>
      <c r="G168" s="297">
        <v>241</v>
      </c>
      <c r="I168" s="258"/>
    </row>
    <row r="169" spans="1:9" s="257" customFormat="1">
      <c r="A169" s="683"/>
      <c r="B169" s="684"/>
      <c r="C169" s="517" t="s">
        <v>3296</v>
      </c>
      <c r="D169" s="262">
        <v>25</v>
      </c>
      <c r="E169" s="263">
        <v>2500</v>
      </c>
      <c r="F169" s="261">
        <f t="shared" si="7"/>
        <v>62500</v>
      </c>
      <c r="G169" s="297">
        <v>241</v>
      </c>
      <c r="I169" s="258"/>
    </row>
    <row r="170" spans="1:9" s="257" customFormat="1" ht="25.5">
      <c r="A170" s="683"/>
      <c r="B170" s="684"/>
      <c r="C170" s="517" t="s">
        <v>3297</v>
      </c>
      <c r="D170" s="262">
        <v>45</v>
      </c>
      <c r="E170" s="263">
        <v>700</v>
      </c>
      <c r="F170" s="261">
        <f t="shared" si="7"/>
        <v>31500</v>
      </c>
      <c r="G170" s="297">
        <v>243</v>
      </c>
      <c r="I170" s="258"/>
    </row>
    <row r="171" spans="1:9" s="257" customFormat="1">
      <c r="A171" s="683"/>
      <c r="B171" s="684"/>
      <c r="C171" s="517" t="s">
        <v>3298</v>
      </c>
      <c r="D171" s="262">
        <v>1.2</v>
      </c>
      <c r="E171" s="263">
        <v>4303</v>
      </c>
      <c r="F171" s="261">
        <f t="shared" si="7"/>
        <v>5163.5999999999995</v>
      </c>
      <c r="G171" s="297">
        <v>244</v>
      </c>
      <c r="I171" s="258"/>
    </row>
    <row r="172" spans="1:9" s="257" customFormat="1">
      <c r="A172" s="683"/>
      <c r="B172" s="684"/>
      <c r="C172" s="517" t="s">
        <v>3299</v>
      </c>
      <c r="D172" s="262">
        <v>1.05</v>
      </c>
      <c r="E172" s="263">
        <v>10873</v>
      </c>
      <c r="F172" s="261">
        <f t="shared" si="7"/>
        <v>11416.65</v>
      </c>
      <c r="G172" s="297">
        <v>244</v>
      </c>
      <c r="I172" s="258"/>
    </row>
    <row r="173" spans="1:9" s="257" customFormat="1">
      <c r="A173" s="683"/>
      <c r="B173" s="684"/>
      <c r="C173" s="517" t="s">
        <v>3300</v>
      </c>
      <c r="D173" s="262">
        <v>300</v>
      </c>
      <c r="E173" s="263">
        <v>2</v>
      </c>
      <c r="F173" s="261">
        <f t="shared" si="7"/>
        <v>600</v>
      </c>
      <c r="G173" s="297">
        <v>241</v>
      </c>
      <c r="I173" s="258"/>
    </row>
    <row r="174" spans="1:9" s="257" customFormat="1">
      <c r="A174" s="683"/>
      <c r="B174" s="684"/>
      <c r="C174" s="517" t="s">
        <v>3301</v>
      </c>
      <c r="D174" s="262">
        <v>1</v>
      </c>
      <c r="E174" s="263">
        <v>76</v>
      </c>
      <c r="F174" s="261">
        <f t="shared" si="7"/>
        <v>76</v>
      </c>
      <c r="G174" s="297">
        <v>291</v>
      </c>
      <c r="I174" s="258"/>
    </row>
    <row r="175" spans="1:9" s="257" customFormat="1">
      <c r="A175" s="683"/>
      <c r="B175" s="684"/>
      <c r="C175" s="517" t="s">
        <v>3302</v>
      </c>
      <c r="D175" s="262">
        <v>0</v>
      </c>
      <c r="E175" s="263">
        <v>24</v>
      </c>
      <c r="F175" s="261">
        <f t="shared" si="7"/>
        <v>0</v>
      </c>
      <c r="G175" s="297">
        <v>292</v>
      </c>
      <c r="I175" s="258"/>
    </row>
    <row r="176" spans="1:9" s="257" customFormat="1">
      <c r="A176" s="683"/>
      <c r="B176" s="684"/>
      <c r="C176" s="517" t="s">
        <v>3303</v>
      </c>
      <c r="D176" s="259">
        <v>45</v>
      </c>
      <c r="E176" s="265">
        <v>650</v>
      </c>
      <c r="F176" s="261">
        <f t="shared" si="7"/>
        <v>29250</v>
      </c>
      <c r="G176" s="298">
        <v>243</v>
      </c>
      <c r="I176" s="258"/>
    </row>
    <row r="177" spans="1:9" s="257" customFormat="1">
      <c r="A177" s="683"/>
      <c r="B177" s="684"/>
      <c r="C177" s="517" t="s">
        <v>336</v>
      </c>
      <c r="D177" s="262">
        <v>12</v>
      </c>
      <c r="E177" s="263">
        <v>20</v>
      </c>
      <c r="F177" s="261">
        <f t="shared" si="7"/>
        <v>240</v>
      </c>
      <c r="G177" s="297">
        <v>268</v>
      </c>
      <c r="I177" s="258"/>
    </row>
    <row r="178" spans="1:9" s="257" customFormat="1" ht="25.5">
      <c r="A178" s="683"/>
      <c r="B178" s="684"/>
      <c r="C178" s="517" t="s">
        <v>3304</v>
      </c>
      <c r="D178" s="262">
        <v>45</v>
      </c>
      <c r="E178" s="263">
        <v>25</v>
      </c>
      <c r="F178" s="261">
        <f t="shared" si="7"/>
        <v>1125</v>
      </c>
      <c r="G178" s="297">
        <v>243</v>
      </c>
      <c r="I178" s="258"/>
    </row>
    <row r="179" spans="1:9" s="257" customFormat="1">
      <c r="A179" s="683"/>
      <c r="B179" s="684"/>
      <c r="C179" s="517" t="s">
        <v>3305</v>
      </c>
      <c r="D179" s="262">
        <v>5</v>
      </c>
      <c r="E179" s="263">
        <v>481</v>
      </c>
      <c r="F179" s="261">
        <f t="shared" si="7"/>
        <v>2405</v>
      </c>
      <c r="G179" s="297">
        <v>243</v>
      </c>
      <c r="I179" s="258"/>
    </row>
    <row r="180" spans="1:9" s="257" customFormat="1">
      <c r="A180" s="683"/>
      <c r="B180" s="684"/>
      <c r="C180" s="517" t="s">
        <v>3306</v>
      </c>
      <c r="D180" s="262">
        <v>2.75</v>
      </c>
      <c r="E180" s="263">
        <v>200</v>
      </c>
      <c r="F180" s="261">
        <f t="shared" si="7"/>
        <v>550</v>
      </c>
      <c r="G180" s="297">
        <v>292</v>
      </c>
      <c r="I180" s="258"/>
    </row>
    <row r="181" spans="1:9" s="257" customFormat="1">
      <c r="A181" s="683"/>
      <c r="B181" s="684"/>
      <c r="C181" s="517" t="s">
        <v>3307</v>
      </c>
      <c r="D181" s="259">
        <v>8.5</v>
      </c>
      <c r="E181" s="265">
        <v>240</v>
      </c>
      <c r="F181" s="261">
        <f t="shared" si="7"/>
        <v>2040</v>
      </c>
      <c r="G181" s="296">
        <v>292</v>
      </c>
      <c r="I181" s="258"/>
    </row>
    <row r="182" spans="1:9" s="257" customFormat="1">
      <c r="A182" s="683"/>
      <c r="B182" s="684"/>
      <c r="C182" s="517" t="s">
        <v>983</v>
      </c>
      <c r="D182" s="262">
        <v>350</v>
      </c>
      <c r="E182" s="263">
        <v>76</v>
      </c>
      <c r="F182" s="261">
        <f t="shared" si="7"/>
        <v>26600</v>
      </c>
      <c r="G182" s="297">
        <v>291</v>
      </c>
      <c r="I182" s="258"/>
    </row>
    <row r="183" spans="1:9" s="257" customFormat="1" ht="25.5">
      <c r="A183" s="683"/>
      <c r="B183" s="684"/>
      <c r="C183" s="517" t="s">
        <v>3308</v>
      </c>
      <c r="D183" s="259">
        <v>19.95</v>
      </c>
      <c r="E183" s="265">
        <v>96</v>
      </c>
      <c r="F183" s="261">
        <f t="shared" si="7"/>
        <v>1915.1999999999998</v>
      </c>
      <c r="G183" s="296">
        <v>291</v>
      </c>
      <c r="I183" s="258"/>
    </row>
    <row r="184" spans="1:9" s="257" customFormat="1">
      <c r="A184" s="683"/>
      <c r="B184" s="684"/>
      <c r="C184" s="517" t="s">
        <v>3309</v>
      </c>
      <c r="D184" s="261">
        <v>500</v>
      </c>
      <c r="E184" s="56">
        <v>20</v>
      </c>
      <c r="F184" s="261">
        <f t="shared" si="7"/>
        <v>10000</v>
      </c>
      <c r="G184" s="297">
        <v>268</v>
      </c>
      <c r="I184" s="258"/>
    </row>
    <row r="185" spans="1:9" s="257" customFormat="1">
      <c r="A185" s="683"/>
      <c r="B185" s="684"/>
      <c r="C185" s="517" t="s">
        <v>3310</v>
      </c>
      <c r="D185" s="259">
        <v>325</v>
      </c>
      <c r="E185" s="265">
        <v>10</v>
      </c>
      <c r="F185" s="261">
        <f t="shared" si="7"/>
        <v>3250</v>
      </c>
      <c r="G185" s="296">
        <v>293</v>
      </c>
      <c r="I185" s="258"/>
    </row>
    <row r="186" spans="1:9" s="257" customFormat="1">
      <c r="A186" s="683"/>
      <c r="B186" s="684"/>
      <c r="C186" s="517" t="s">
        <v>3311</v>
      </c>
      <c r="D186" s="259">
        <v>25000</v>
      </c>
      <c r="E186" s="260">
        <v>2</v>
      </c>
      <c r="F186" s="261">
        <f t="shared" si="7"/>
        <v>50000</v>
      </c>
      <c r="G186" s="296">
        <v>328</v>
      </c>
      <c r="I186" s="258"/>
    </row>
    <row r="187" spans="1:9" s="257" customFormat="1">
      <c r="A187" s="683"/>
      <c r="B187" s="684"/>
      <c r="C187" s="517" t="s">
        <v>3312</v>
      </c>
      <c r="D187" s="259">
        <v>5</v>
      </c>
      <c r="E187" s="265">
        <v>144</v>
      </c>
      <c r="F187" s="261">
        <f t="shared" si="7"/>
        <v>720</v>
      </c>
      <c r="G187" s="296">
        <v>291</v>
      </c>
      <c r="I187" s="258"/>
    </row>
    <row r="188" spans="1:9" s="257" customFormat="1">
      <c r="A188" s="683"/>
      <c r="B188" s="684"/>
      <c r="C188" s="517" t="s">
        <v>2910</v>
      </c>
      <c r="D188" s="259">
        <v>8</v>
      </c>
      <c r="E188" s="265">
        <v>144</v>
      </c>
      <c r="F188" s="261">
        <f t="shared" si="7"/>
        <v>1152</v>
      </c>
      <c r="G188" s="296">
        <v>291</v>
      </c>
      <c r="I188" s="258"/>
    </row>
    <row r="189" spans="1:9" s="257" customFormat="1">
      <c r="A189" s="683"/>
      <c r="B189" s="684"/>
      <c r="C189" s="517" t="s">
        <v>3313</v>
      </c>
      <c r="D189" s="262">
        <v>2</v>
      </c>
      <c r="E189" s="263">
        <v>1099</v>
      </c>
      <c r="F189" s="261">
        <f t="shared" si="7"/>
        <v>2198</v>
      </c>
      <c r="G189" s="297">
        <v>291</v>
      </c>
      <c r="I189" s="258"/>
    </row>
    <row r="190" spans="1:9" s="257" customFormat="1">
      <c r="A190" s="683"/>
      <c r="B190" s="684"/>
      <c r="C190" s="517" t="s">
        <v>3314</v>
      </c>
      <c r="D190" s="262">
        <v>4.5</v>
      </c>
      <c r="E190" s="263">
        <v>1444</v>
      </c>
      <c r="F190" s="261">
        <f t="shared" si="7"/>
        <v>6498</v>
      </c>
      <c r="G190" s="297">
        <v>291</v>
      </c>
      <c r="I190" s="258"/>
    </row>
    <row r="191" spans="1:9" s="257" customFormat="1">
      <c r="A191" s="683"/>
      <c r="B191" s="684"/>
      <c r="C191" s="517" t="s">
        <v>3315</v>
      </c>
      <c r="D191" s="262">
        <v>1.75</v>
      </c>
      <c r="E191" s="263">
        <v>1129</v>
      </c>
      <c r="F191" s="261">
        <f t="shared" si="7"/>
        <v>1975.75</v>
      </c>
      <c r="G191" s="297">
        <v>291</v>
      </c>
      <c r="I191" s="258"/>
    </row>
    <row r="192" spans="1:9" s="257" customFormat="1" ht="25.5">
      <c r="A192" s="683"/>
      <c r="B192" s="684"/>
      <c r="C192" s="517" t="s">
        <v>25</v>
      </c>
      <c r="D192" s="259" t="s">
        <v>3136</v>
      </c>
      <c r="E192" s="260">
        <v>15</v>
      </c>
      <c r="F192" s="259">
        <v>100000</v>
      </c>
      <c r="G192" s="296" t="s">
        <v>3156</v>
      </c>
      <c r="I192" s="258"/>
    </row>
    <row r="193" spans="1:9" s="257" customFormat="1">
      <c r="A193" s="683"/>
      <c r="B193" s="684"/>
      <c r="C193" s="517" t="s">
        <v>3316</v>
      </c>
      <c r="D193" s="259">
        <v>5</v>
      </c>
      <c r="E193" s="260">
        <v>5</v>
      </c>
      <c r="F193" s="261">
        <f t="shared" ref="F193:F206" si="8">+E193*D193</f>
        <v>25</v>
      </c>
      <c r="G193" s="296">
        <v>324</v>
      </c>
      <c r="I193" s="258"/>
    </row>
    <row r="194" spans="1:9" s="257" customFormat="1">
      <c r="A194" s="683"/>
      <c r="B194" s="684"/>
      <c r="C194" s="517" t="s">
        <v>3317</v>
      </c>
      <c r="D194" s="262">
        <v>1</v>
      </c>
      <c r="E194" s="263">
        <v>120</v>
      </c>
      <c r="F194" s="261">
        <f t="shared" si="8"/>
        <v>120</v>
      </c>
      <c r="G194" s="297">
        <v>291</v>
      </c>
      <c r="I194" s="258"/>
    </row>
    <row r="195" spans="1:9" s="257" customFormat="1">
      <c r="A195" s="683"/>
      <c r="B195" s="684"/>
      <c r="C195" s="517" t="s">
        <v>3318</v>
      </c>
      <c r="D195" s="259">
        <v>25</v>
      </c>
      <c r="E195" s="265">
        <v>75</v>
      </c>
      <c r="F195" s="261">
        <f t="shared" si="8"/>
        <v>1875</v>
      </c>
      <c r="G195" s="296">
        <v>297</v>
      </c>
      <c r="I195" s="258"/>
    </row>
    <row r="196" spans="1:9" s="257" customFormat="1" ht="25.5">
      <c r="A196" s="683"/>
      <c r="B196" s="684"/>
      <c r="C196" s="517" t="s">
        <v>3319</v>
      </c>
      <c r="D196" s="262">
        <v>75</v>
      </c>
      <c r="E196" s="267">
        <v>25</v>
      </c>
      <c r="F196" s="261">
        <f t="shared" si="8"/>
        <v>1875</v>
      </c>
      <c r="G196" s="297">
        <v>297</v>
      </c>
      <c r="I196" s="258"/>
    </row>
    <row r="197" spans="1:9" s="257" customFormat="1">
      <c r="A197" s="683"/>
      <c r="B197" s="684"/>
      <c r="C197" s="517" t="s">
        <v>3320</v>
      </c>
      <c r="D197" s="262">
        <v>80</v>
      </c>
      <c r="E197" s="263">
        <v>30</v>
      </c>
      <c r="F197" s="261">
        <f t="shared" si="8"/>
        <v>2400</v>
      </c>
      <c r="G197" s="297">
        <v>298</v>
      </c>
      <c r="I197" s="258"/>
    </row>
    <row r="198" spans="1:9" s="257" customFormat="1">
      <c r="A198" s="683"/>
      <c r="B198" s="684"/>
      <c r="C198" s="517" t="s">
        <v>3321</v>
      </c>
      <c r="D198" s="262">
        <v>10</v>
      </c>
      <c r="E198" s="263">
        <v>50</v>
      </c>
      <c r="F198" s="261">
        <f t="shared" si="8"/>
        <v>500</v>
      </c>
      <c r="G198" s="297">
        <v>298</v>
      </c>
      <c r="I198" s="258"/>
    </row>
    <row r="199" spans="1:9" s="257" customFormat="1">
      <c r="A199" s="683"/>
      <c r="B199" s="684"/>
      <c r="C199" s="517" t="s">
        <v>3322</v>
      </c>
      <c r="D199" s="259">
        <v>2.2999999999999998</v>
      </c>
      <c r="E199" s="265">
        <v>450</v>
      </c>
      <c r="F199" s="261">
        <f t="shared" si="8"/>
        <v>1035</v>
      </c>
      <c r="G199" s="296">
        <v>291</v>
      </c>
      <c r="I199" s="258"/>
    </row>
    <row r="200" spans="1:9" s="257" customFormat="1">
      <c r="A200" s="683"/>
      <c r="B200" s="684"/>
      <c r="C200" s="517" t="s">
        <v>3323</v>
      </c>
      <c r="D200" s="262">
        <v>200</v>
      </c>
      <c r="E200" s="263">
        <v>2</v>
      </c>
      <c r="F200" s="261">
        <f t="shared" si="8"/>
        <v>400</v>
      </c>
      <c r="G200" s="297">
        <v>232</v>
      </c>
      <c r="I200" s="258"/>
    </row>
    <row r="201" spans="1:9" s="257" customFormat="1" ht="25.5">
      <c r="A201" s="683"/>
      <c r="B201" s="684"/>
      <c r="C201" s="517" t="s">
        <v>3324</v>
      </c>
      <c r="D201" s="259">
        <v>5</v>
      </c>
      <c r="E201" s="265">
        <v>96</v>
      </c>
      <c r="F201" s="261">
        <f t="shared" si="8"/>
        <v>480</v>
      </c>
      <c r="G201" s="296">
        <v>291</v>
      </c>
      <c r="I201" s="258"/>
    </row>
    <row r="202" spans="1:9" s="257" customFormat="1" ht="25.5">
      <c r="A202" s="683"/>
      <c r="B202" s="684"/>
      <c r="C202" s="517" t="s">
        <v>3325</v>
      </c>
      <c r="D202" s="262">
        <v>19.95</v>
      </c>
      <c r="E202" s="263">
        <v>6</v>
      </c>
      <c r="F202" s="261">
        <f t="shared" si="8"/>
        <v>119.69999999999999</v>
      </c>
      <c r="G202" s="297">
        <v>322</v>
      </c>
      <c r="I202" s="258"/>
    </row>
    <row r="203" spans="1:9" s="257" customFormat="1">
      <c r="A203" s="683"/>
      <c r="B203" s="684"/>
      <c r="C203" s="517" t="s">
        <v>338</v>
      </c>
      <c r="D203" s="262">
        <v>5</v>
      </c>
      <c r="E203" s="263">
        <v>50</v>
      </c>
      <c r="F203" s="261">
        <f t="shared" si="8"/>
        <v>250</v>
      </c>
      <c r="G203" s="297">
        <v>291</v>
      </c>
      <c r="I203" s="258"/>
    </row>
    <row r="204" spans="1:9" s="257" customFormat="1">
      <c r="A204" s="683"/>
      <c r="B204" s="684"/>
      <c r="C204" s="517" t="s">
        <v>3326</v>
      </c>
      <c r="D204" s="262">
        <v>2</v>
      </c>
      <c r="E204" s="263">
        <v>150</v>
      </c>
      <c r="F204" s="261">
        <f t="shared" si="8"/>
        <v>300</v>
      </c>
      <c r="G204" s="297">
        <v>291</v>
      </c>
      <c r="I204" s="258"/>
    </row>
    <row r="205" spans="1:9" s="257" customFormat="1">
      <c r="A205" s="683"/>
      <c r="B205" s="684"/>
      <c r="C205" s="517" t="s">
        <v>1468</v>
      </c>
      <c r="D205" s="262">
        <v>100</v>
      </c>
      <c r="E205" s="263">
        <v>25</v>
      </c>
      <c r="F205" s="261">
        <f t="shared" si="8"/>
        <v>2500</v>
      </c>
      <c r="G205" s="297">
        <v>291</v>
      </c>
      <c r="I205" s="258"/>
    </row>
    <row r="206" spans="1:9" s="257" customFormat="1">
      <c r="A206" s="683"/>
      <c r="B206" s="684"/>
      <c r="C206" s="517" t="s">
        <v>3327</v>
      </c>
      <c r="D206" s="262">
        <v>3</v>
      </c>
      <c r="E206" s="263">
        <v>1157</v>
      </c>
      <c r="F206" s="261">
        <f t="shared" si="8"/>
        <v>3471</v>
      </c>
      <c r="G206" s="297">
        <v>243</v>
      </c>
      <c r="I206" s="258"/>
    </row>
    <row r="207" spans="1:9" s="257" customFormat="1" ht="25.5">
      <c r="A207" s="683"/>
      <c r="B207" s="684"/>
      <c r="C207" s="517" t="s">
        <v>3328</v>
      </c>
      <c r="D207" s="261">
        <v>100000</v>
      </c>
      <c r="E207" s="260">
        <v>1</v>
      </c>
      <c r="F207" s="259">
        <v>168000</v>
      </c>
      <c r="G207" s="296">
        <v>186</v>
      </c>
      <c r="I207" s="258"/>
    </row>
    <row r="208" spans="1:9" s="257" customFormat="1">
      <c r="A208" s="683"/>
      <c r="B208" s="684"/>
      <c r="C208" s="517" t="s">
        <v>644</v>
      </c>
      <c r="D208" s="259" t="s">
        <v>3132</v>
      </c>
      <c r="E208" s="260" t="s">
        <v>3137</v>
      </c>
      <c r="F208" s="259">
        <v>30000</v>
      </c>
      <c r="G208" s="296" t="s">
        <v>3157</v>
      </c>
      <c r="I208" s="258"/>
    </row>
    <row r="209" spans="1:9" s="257" customFormat="1" ht="25.5">
      <c r="A209" s="683"/>
      <c r="B209" s="684"/>
      <c r="C209" s="517" t="s">
        <v>3329</v>
      </c>
      <c r="D209" s="259" t="s">
        <v>3136</v>
      </c>
      <c r="E209" s="260">
        <v>40</v>
      </c>
      <c r="F209" s="259">
        <v>12000000</v>
      </c>
      <c r="G209" s="296" t="s">
        <v>3158</v>
      </c>
      <c r="I209" s="258"/>
    </row>
    <row r="210" spans="1:9" s="257" customFormat="1">
      <c r="A210" s="683"/>
      <c r="B210" s="684"/>
      <c r="C210" s="517" t="s">
        <v>645</v>
      </c>
      <c r="D210" s="259" t="s">
        <v>3132</v>
      </c>
      <c r="E210" s="260">
        <v>1</v>
      </c>
      <c r="F210" s="259">
        <v>432000</v>
      </c>
      <c r="G210" s="296" t="s">
        <v>3159</v>
      </c>
      <c r="I210" s="258"/>
    </row>
    <row r="211" spans="1:9" s="257" customFormat="1">
      <c r="A211" s="683"/>
      <c r="B211" s="684"/>
      <c r="C211" s="517" t="s">
        <v>807</v>
      </c>
      <c r="D211" s="259" t="s">
        <v>3136</v>
      </c>
      <c r="E211" s="260">
        <v>12</v>
      </c>
      <c r="F211" s="259">
        <v>4000000</v>
      </c>
      <c r="G211" s="296" t="s">
        <v>3160</v>
      </c>
      <c r="I211" s="258"/>
    </row>
    <row r="212" spans="1:9" s="257" customFormat="1" ht="25.5">
      <c r="A212" s="683"/>
      <c r="B212" s="684"/>
      <c r="C212" s="517" t="s">
        <v>3330</v>
      </c>
      <c r="D212" s="262">
        <v>40000</v>
      </c>
      <c r="E212" s="263">
        <v>3</v>
      </c>
      <c r="F212" s="261">
        <f t="shared" ref="F212:F235" si="9">+E212*D212</f>
        <v>120000</v>
      </c>
      <c r="G212" s="297">
        <v>328</v>
      </c>
      <c r="I212" s="258"/>
    </row>
    <row r="213" spans="1:9" s="257" customFormat="1" ht="25.5">
      <c r="A213" s="683"/>
      <c r="B213" s="684"/>
      <c r="C213" s="517" t="s">
        <v>3331</v>
      </c>
      <c r="D213" s="262">
        <v>800</v>
      </c>
      <c r="E213" s="263">
        <v>13</v>
      </c>
      <c r="F213" s="261">
        <f t="shared" si="9"/>
        <v>10400</v>
      </c>
      <c r="G213" s="297">
        <v>322</v>
      </c>
      <c r="I213" s="258"/>
    </row>
    <row r="214" spans="1:9" s="257" customFormat="1">
      <c r="A214" s="683"/>
      <c r="B214" s="684"/>
      <c r="C214" s="517" t="s">
        <v>1667</v>
      </c>
      <c r="D214" s="262">
        <v>45</v>
      </c>
      <c r="E214" s="263">
        <v>10</v>
      </c>
      <c r="F214" s="261">
        <f t="shared" si="9"/>
        <v>450</v>
      </c>
      <c r="G214" s="297">
        <v>322</v>
      </c>
      <c r="I214" s="258"/>
    </row>
    <row r="215" spans="1:9" s="257" customFormat="1" ht="25.5">
      <c r="A215" s="683"/>
      <c r="B215" s="684"/>
      <c r="C215" s="517" t="s">
        <v>3332</v>
      </c>
      <c r="D215" s="262">
        <v>125</v>
      </c>
      <c r="E215" s="266">
        <v>5</v>
      </c>
      <c r="F215" s="261">
        <f t="shared" si="9"/>
        <v>625</v>
      </c>
      <c r="G215" s="297">
        <v>268</v>
      </c>
      <c r="I215" s="258"/>
    </row>
    <row r="216" spans="1:9" s="257" customFormat="1">
      <c r="A216" s="683"/>
      <c r="B216" s="684"/>
      <c r="C216" s="517" t="s">
        <v>1668</v>
      </c>
      <c r="D216" s="262">
        <v>1</v>
      </c>
      <c r="E216" s="263">
        <v>1000</v>
      </c>
      <c r="F216" s="261">
        <f t="shared" si="9"/>
        <v>1000</v>
      </c>
      <c r="G216" s="297">
        <v>243</v>
      </c>
      <c r="I216" s="258"/>
    </row>
    <row r="217" spans="1:9" s="257" customFormat="1">
      <c r="A217" s="683"/>
      <c r="B217" s="684"/>
      <c r="C217" s="517" t="s">
        <v>3333</v>
      </c>
      <c r="D217" s="262">
        <v>0.5</v>
      </c>
      <c r="E217" s="263">
        <v>4400</v>
      </c>
      <c r="F217" s="261">
        <f t="shared" si="9"/>
        <v>2200</v>
      </c>
      <c r="G217" s="297">
        <v>243</v>
      </c>
      <c r="I217" s="258"/>
    </row>
    <row r="218" spans="1:9" s="257" customFormat="1">
      <c r="A218" s="683"/>
      <c r="B218" s="684"/>
      <c r="C218" s="517" t="s">
        <v>3334</v>
      </c>
      <c r="D218" s="262">
        <v>0.35</v>
      </c>
      <c r="E218" s="263">
        <v>5750</v>
      </c>
      <c r="F218" s="261">
        <f t="shared" si="9"/>
        <v>2012.4999999999998</v>
      </c>
      <c r="G218" s="297">
        <v>243</v>
      </c>
      <c r="I218" s="258"/>
    </row>
    <row r="219" spans="1:9" s="257" customFormat="1">
      <c r="A219" s="683"/>
      <c r="B219" s="684"/>
      <c r="C219" s="517" t="s">
        <v>390</v>
      </c>
      <c r="D219" s="262">
        <v>0.4</v>
      </c>
      <c r="E219" s="263">
        <v>10150</v>
      </c>
      <c r="F219" s="261">
        <f t="shared" si="9"/>
        <v>4060</v>
      </c>
      <c r="G219" s="297">
        <v>243</v>
      </c>
      <c r="I219" s="258"/>
    </row>
    <row r="220" spans="1:9" s="257" customFormat="1">
      <c r="A220" s="683"/>
      <c r="B220" s="684"/>
      <c r="C220" s="517" t="s">
        <v>1328</v>
      </c>
      <c r="D220" s="259">
        <v>1.9</v>
      </c>
      <c r="E220" s="265">
        <v>200</v>
      </c>
      <c r="F220" s="261">
        <f t="shared" si="9"/>
        <v>380</v>
      </c>
      <c r="G220" s="296">
        <v>291</v>
      </c>
      <c r="I220" s="258"/>
    </row>
    <row r="221" spans="1:9" s="257" customFormat="1">
      <c r="A221" s="683"/>
      <c r="B221" s="684"/>
      <c r="C221" s="517" t="s">
        <v>3335</v>
      </c>
      <c r="D221" s="259">
        <v>1.55</v>
      </c>
      <c r="E221" s="265">
        <v>200</v>
      </c>
      <c r="F221" s="261">
        <f t="shared" si="9"/>
        <v>310</v>
      </c>
      <c r="G221" s="296">
        <v>291</v>
      </c>
      <c r="I221" s="258"/>
    </row>
    <row r="222" spans="1:9" s="257" customFormat="1">
      <c r="A222" s="683"/>
      <c r="B222" s="684"/>
      <c r="C222" s="517" t="s">
        <v>3336</v>
      </c>
      <c r="D222" s="259">
        <v>1.25</v>
      </c>
      <c r="E222" s="265">
        <v>200</v>
      </c>
      <c r="F222" s="261">
        <f t="shared" si="9"/>
        <v>250</v>
      </c>
      <c r="G222" s="296">
        <v>291</v>
      </c>
      <c r="I222" s="258"/>
    </row>
    <row r="223" spans="1:9" s="257" customFormat="1">
      <c r="A223" s="683"/>
      <c r="B223" s="684"/>
      <c r="C223" s="517" t="s">
        <v>3337</v>
      </c>
      <c r="D223" s="262">
        <v>275</v>
      </c>
      <c r="E223" s="263">
        <v>8</v>
      </c>
      <c r="F223" s="261">
        <f t="shared" si="9"/>
        <v>2200</v>
      </c>
      <c r="G223" s="297">
        <v>322</v>
      </c>
      <c r="I223" s="258"/>
    </row>
    <row r="224" spans="1:9" s="257" customFormat="1">
      <c r="A224" s="683"/>
      <c r="B224" s="684"/>
      <c r="C224" s="517" t="s">
        <v>3338</v>
      </c>
      <c r="D224" s="259">
        <v>700</v>
      </c>
      <c r="E224" s="265">
        <v>6</v>
      </c>
      <c r="F224" s="261">
        <f t="shared" si="9"/>
        <v>4200</v>
      </c>
      <c r="G224" s="296">
        <v>245</v>
      </c>
      <c r="I224" s="258"/>
    </row>
    <row r="225" spans="1:9" s="257" customFormat="1">
      <c r="A225" s="683"/>
      <c r="B225" s="684"/>
      <c r="C225" s="517" t="s">
        <v>3339</v>
      </c>
      <c r="D225" s="262">
        <v>5000</v>
      </c>
      <c r="E225" s="263">
        <v>1</v>
      </c>
      <c r="F225" s="261">
        <f t="shared" si="9"/>
        <v>5000</v>
      </c>
      <c r="G225" s="297">
        <v>326</v>
      </c>
      <c r="I225" s="258"/>
    </row>
    <row r="226" spans="1:9" s="257" customFormat="1" ht="25.5">
      <c r="A226" s="683"/>
      <c r="B226" s="684"/>
      <c r="C226" s="517" t="s">
        <v>3340</v>
      </c>
      <c r="D226" s="259">
        <v>5</v>
      </c>
      <c r="E226" s="265">
        <v>240</v>
      </c>
      <c r="F226" s="261">
        <f t="shared" si="9"/>
        <v>1200</v>
      </c>
      <c r="G226" s="296">
        <v>291</v>
      </c>
      <c r="I226" s="258"/>
    </row>
    <row r="227" spans="1:9" s="257" customFormat="1">
      <c r="A227" s="683"/>
      <c r="B227" s="684"/>
      <c r="C227" s="517" t="s">
        <v>3341</v>
      </c>
      <c r="D227" s="262">
        <v>15</v>
      </c>
      <c r="E227" s="263">
        <v>253</v>
      </c>
      <c r="F227" s="261">
        <f t="shared" si="9"/>
        <v>3795</v>
      </c>
      <c r="G227" s="297">
        <v>291</v>
      </c>
      <c r="I227" s="258"/>
    </row>
    <row r="228" spans="1:9" s="257" customFormat="1">
      <c r="A228" s="683"/>
      <c r="B228" s="684"/>
      <c r="C228" s="517" t="s">
        <v>3342</v>
      </c>
      <c r="D228" s="259">
        <v>8</v>
      </c>
      <c r="E228" s="265">
        <v>144</v>
      </c>
      <c r="F228" s="261">
        <f t="shared" si="9"/>
        <v>1152</v>
      </c>
      <c r="G228" s="296">
        <v>291</v>
      </c>
      <c r="I228" s="258"/>
    </row>
    <row r="229" spans="1:9" s="257" customFormat="1">
      <c r="A229" s="683"/>
      <c r="B229" s="684"/>
      <c r="C229" s="517" t="s">
        <v>3343</v>
      </c>
      <c r="D229" s="262">
        <v>200</v>
      </c>
      <c r="E229" s="263">
        <v>10</v>
      </c>
      <c r="F229" s="261">
        <f t="shared" si="9"/>
        <v>2000</v>
      </c>
      <c r="G229" s="297">
        <v>298</v>
      </c>
      <c r="I229" s="258"/>
    </row>
    <row r="230" spans="1:9" s="257" customFormat="1">
      <c r="A230" s="683"/>
      <c r="B230" s="684"/>
      <c r="C230" s="517" t="s">
        <v>3344</v>
      </c>
      <c r="D230" s="262">
        <v>10</v>
      </c>
      <c r="E230" s="263">
        <v>24</v>
      </c>
      <c r="F230" s="261">
        <f t="shared" si="9"/>
        <v>240</v>
      </c>
      <c r="G230" s="297">
        <v>292</v>
      </c>
      <c r="I230" s="258"/>
    </row>
    <row r="231" spans="1:9" s="257" customFormat="1">
      <c r="A231" s="683"/>
      <c r="B231" s="684"/>
      <c r="C231" s="517" t="s">
        <v>3345</v>
      </c>
      <c r="D231" s="262">
        <v>8</v>
      </c>
      <c r="E231" s="263">
        <v>3</v>
      </c>
      <c r="F231" s="261">
        <f t="shared" si="9"/>
        <v>24</v>
      </c>
      <c r="G231" s="297">
        <v>296</v>
      </c>
      <c r="I231" s="258"/>
    </row>
    <row r="232" spans="1:9" s="257" customFormat="1">
      <c r="A232" s="683"/>
      <c r="B232" s="684"/>
      <c r="C232" s="517" t="s">
        <v>3346</v>
      </c>
      <c r="D232" s="262">
        <v>20</v>
      </c>
      <c r="E232" s="263">
        <v>100</v>
      </c>
      <c r="F232" s="261">
        <f t="shared" si="9"/>
        <v>2000</v>
      </c>
      <c r="G232" s="297">
        <v>211</v>
      </c>
      <c r="I232" s="258"/>
    </row>
    <row r="233" spans="1:9" s="257" customFormat="1">
      <c r="A233" s="683"/>
      <c r="B233" s="684"/>
      <c r="C233" s="517" t="s">
        <v>3347</v>
      </c>
      <c r="D233" s="262">
        <v>20</v>
      </c>
      <c r="E233" s="263">
        <v>200</v>
      </c>
      <c r="F233" s="261">
        <f t="shared" si="9"/>
        <v>4000</v>
      </c>
      <c r="G233" s="297">
        <v>211</v>
      </c>
      <c r="I233" s="258"/>
    </row>
    <row r="234" spans="1:9" s="257" customFormat="1">
      <c r="A234" s="683"/>
      <c r="B234" s="684"/>
      <c r="C234" s="517" t="s">
        <v>3348</v>
      </c>
      <c r="D234" s="262">
        <v>20</v>
      </c>
      <c r="E234" s="263">
        <v>75</v>
      </c>
      <c r="F234" s="261">
        <f t="shared" si="9"/>
        <v>1500</v>
      </c>
      <c r="G234" s="297">
        <v>211</v>
      </c>
      <c r="I234" s="258"/>
    </row>
    <row r="235" spans="1:9" s="257" customFormat="1">
      <c r="A235" s="683"/>
      <c r="B235" s="684"/>
      <c r="C235" s="517" t="s">
        <v>3349</v>
      </c>
      <c r="D235" s="262">
        <v>75</v>
      </c>
      <c r="E235" s="263">
        <v>20</v>
      </c>
      <c r="F235" s="261">
        <f t="shared" si="9"/>
        <v>1500</v>
      </c>
      <c r="G235" s="297">
        <v>298</v>
      </c>
      <c r="I235" s="258"/>
    </row>
    <row r="236" spans="1:9" s="257" customFormat="1">
      <c r="A236" s="683"/>
      <c r="B236" s="684"/>
      <c r="C236" s="517" t="s">
        <v>3350</v>
      </c>
      <c r="D236" s="259">
        <v>11500</v>
      </c>
      <c r="E236" s="260">
        <v>50</v>
      </c>
      <c r="F236" s="259">
        <v>250000</v>
      </c>
      <c r="G236" s="296" t="s">
        <v>3161</v>
      </c>
      <c r="I236" s="258"/>
    </row>
    <row r="237" spans="1:9" s="257" customFormat="1">
      <c r="A237" s="683"/>
      <c r="B237" s="684"/>
      <c r="C237" s="517" t="s">
        <v>795</v>
      </c>
      <c r="D237" s="262">
        <v>500</v>
      </c>
      <c r="E237" s="263">
        <v>10</v>
      </c>
      <c r="F237" s="261">
        <f t="shared" ref="F237:F264" si="10">+E237*D237</f>
        <v>5000</v>
      </c>
      <c r="G237" s="297">
        <v>326</v>
      </c>
      <c r="I237" s="258"/>
    </row>
    <row r="238" spans="1:9" s="257" customFormat="1">
      <c r="A238" s="683"/>
      <c r="B238" s="684"/>
      <c r="C238" s="517" t="s">
        <v>3351</v>
      </c>
      <c r="D238" s="259">
        <v>25</v>
      </c>
      <c r="E238" s="265">
        <v>60</v>
      </c>
      <c r="F238" s="261">
        <f t="shared" si="10"/>
        <v>1500</v>
      </c>
      <c r="G238" s="296">
        <v>261</v>
      </c>
      <c r="I238" s="258"/>
    </row>
    <row r="239" spans="1:9" s="257" customFormat="1">
      <c r="A239" s="683"/>
      <c r="B239" s="684"/>
      <c r="C239" s="517" t="s">
        <v>993</v>
      </c>
      <c r="D239" s="262">
        <v>5.5</v>
      </c>
      <c r="E239" s="265">
        <v>144</v>
      </c>
      <c r="F239" s="261">
        <f t="shared" si="10"/>
        <v>792</v>
      </c>
      <c r="G239" s="297">
        <v>291</v>
      </c>
      <c r="I239" s="258"/>
    </row>
    <row r="240" spans="1:9" s="257" customFormat="1">
      <c r="A240" s="683"/>
      <c r="B240" s="684"/>
      <c r="C240" s="517" t="s">
        <v>397</v>
      </c>
      <c r="D240" s="259">
        <v>150</v>
      </c>
      <c r="E240" s="265">
        <v>10</v>
      </c>
      <c r="F240" s="261">
        <f t="shared" si="10"/>
        <v>1500</v>
      </c>
      <c r="G240" s="296">
        <v>267</v>
      </c>
      <c r="I240" s="258"/>
    </row>
    <row r="241" spans="1:9" s="257" customFormat="1">
      <c r="A241" s="683"/>
      <c r="B241" s="684"/>
      <c r="C241" s="517" t="s">
        <v>3352</v>
      </c>
      <c r="D241" s="259">
        <v>150</v>
      </c>
      <c r="E241" s="265">
        <v>10</v>
      </c>
      <c r="F241" s="261">
        <f t="shared" si="10"/>
        <v>1500</v>
      </c>
      <c r="G241" s="296">
        <v>267</v>
      </c>
      <c r="I241" s="258"/>
    </row>
    <row r="242" spans="1:9" s="257" customFormat="1">
      <c r="A242" s="683"/>
      <c r="B242" s="684"/>
      <c r="C242" s="517" t="s">
        <v>3353</v>
      </c>
      <c r="D242" s="259">
        <v>150</v>
      </c>
      <c r="E242" s="265">
        <v>10</v>
      </c>
      <c r="F242" s="261">
        <f t="shared" si="10"/>
        <v>1500</v>
      </c>
      <c r="G242" s="296">
        <v>267</v>
      </c>
      <c r="I242" s="258"/>
    </row>
    <row r="243" spans="1:9" s="257" customFormat="1">
      <c r="A243" s="683"/>
      <c r="B243" s="684"/>
      <c r="C243" s="517" t="s">
        <v>3354</v>
      </c>
      <c r="D243" s="259">
        <v>150</v>
      </c>
      <c r="E243" s="265">
        <v>10</v>
      </c>
      <c r="F243" s="261">
        <f t="shared" si="10"/>
        <v>1500</v>
      </c>
      <c r="G243" s="296">
        <v>267</v>
      </c>
      <c r="I243" s="258"/>
    </row>
    <row r="244" spans="1:9" s="257" customFormat="1">
      <c r="A244" s="683"/>
      <c r="B244" s="684"/>
      <c r="C244" s="517" t="s">
        <v>3355</v>
      </c>
      <c r="D244" s="259">
        <v>695</v>
      </c>
      <c r="E244" s="265">
        <v>10</v>
      </c>
      <c r="F244" s="261">
        <f t="shared" si="10"/>
        <v>6950</v>
      </c>
      <c r="G244" s="296">
        <v>267</v>
      </c>
      <c r="I244" s="258"/>
    </row>
    <row r="245" spans="1:9" s="257" customFormat="1">
      <c r="A245" s="683"/>
      <c r="B245" s="684"/>
      <c r="C245" s="517" t="s">
        <v>3356</v>
      </c>
      <c r="D245" s="259">
        <v>135</v>
      </c>
      <c r="E245" s="265">
        <v>24</v>
      </c>
      <c r="F245" s="261">
        <f t="shared" si="10"/>
        <v>3240</v>
      </c>
      <c r="G245" s="296">
        <v>267</v>
      </c>
      <c r="I245" s="258"/>
    </row>
    <row r="246" spans="1:9" s="257" customFormat="1">
      <c r="A246" s="683"/>
      <c r="B246" s="684"/>
      <c r="C246" s="517" t="s">
        <v>3357</v>
      </c>
      <c r="D246" s="259">
        <v>135</v>
      </c>
      <c r="E246" s="265">
        <v>96</v>
      </c>
      <c r="F246" s="261">
        <f t="shared" si="10"/>
        <v>12960</v>
      </c>
      <c r="G246" s="296">
        <v>267</v>
      </c>
      <c r="I246" s="258"/>
    </row>
    <row r="247" spans="1:9" s="257" customFormat="1">
      <c r="A247" s="683"/>
      <c r="B247" s="684"/>
      <c r="C247" s="517" t="s">
        <v>3358</v>
      </c>
      <c r="D247" s="259">
        <v>175</v>
      </c>
      <c r="E247" s="265">
        <v>47</v>
      </c>
      <c r="F247" s="261">
        <f t="shared" si="10"/>
        <v>8225</v>
      </c>
      <c r="G247" s="296">
        <v>267</v>
      </c>
      <c r="I247" s="258"/>
    </row>
    <row r="248" spans="1:9" s="257" customFormat="1">
      <c r="A248" s="683"/>
      <c r="B248" s="684"/>
      <c r="C248" s="517" t="s">
        <v>3359</v>
      </c>
      <c r="D248" s="259">
        <v>663</v>
      </c>
      <c r="E248" s="265">
        <v>24</v>
      </c>
      <c r="F248" s="261">
        <f t="shared" si="10"/>
        <v>15912</v>
      </c>
      <c r="G248" s="296">
        <v>267</v>
      </c>
      <c r="I248" s="258"/>
    </row>
    <row r="249" spans="1:9" s="257" customFormat="1">
      <c r="A249" s="683"/>
      <c r="B249" s="684"/>
      <c r="C249" s="517" t="s">
        <v>3360</v>
      </c>
      <c r="D249" s="262">
        <v>15</v>
      </c>
      <c r="E249" s="263">
        <v>6</v>
      </c>
      <c r="F249" s="261">
        <f t="shared" si="10"/>
        <v>90</v>
      </c>
      <c r="G249" s="297">
        <v>267</v>
      </c>
      <c r="I249" s="258"/>
    </row>
    <row r="250" spans="1:9" s="257" customFormat="1">
      <c r="A250" s="683"/>
      <c r="B250" s="684"/>
      <c r="C250" s="517" t="s">
        <v>3361</v>
      </c>
      <c r="D250" s="262">
        <v>15</v>
      </c>
      <c r="E250" s="263">
        <v>6</v>
      </c>
      <c r="F250" s="261">
        <f t="shared" si="10"/>
        <v>90</v>
      </c>
      <c r="G250" s="297">
        <v>267</v>
      </c>
      <c r="I250" s="258"/>
    </row>
    <row r="251" spans="1:9" s="257" customFormat="1">
      <c r="A251" s="683"/>
      <c r="B251" s="684"/>
      <c r="C251" s="517" t="s">
        <v>3362</v>
      </c>
      <c r="D251" s="262">
        <v>10</v>
      </c>
      <c r="E251" s="263">
        <v>150</v>
      </c>
      <c r="F251" s="261">
        <f t="shared" si="10"/>
        <v>1500</v>
      </c>
      <c r="G251" s="297">
        <v>292</v>
      </c>
      <c r="I251" s="258">
        <v>1</v>
      </c>
    </row>
    <row r="252" spans="1:9" s="257" customFormat="1">
      <c r="A252" s="683"/>
      <c r="B252" s="684"/>
      <c r="C252" s="517" t="s">
        <v>3363</v>
      </c>
      <c r="D252" s="259">
        <v>715</v>
      </c>
      <c r="E252" s="260">
        <v>12</v>
      </c>
      <c r="F252" s="261">
        <f t="shared" si="10"/>
        <v>8580</v>
      </c>
      <c r="G252" s="296">
        <v>267</v>
      </c>
      <c r="I252" s="258"/>
    </row>
    <row r="253" spans="1:9" s="257" customFormat="1">
      <c r="A253" s="683"/>
      <c r="B253" s="684"/>
      <c r="C253" s="517" t="s">
        <v>3364</v>
      </c>
      <c r="D253" s="259">
        <v>571</v>
      </c>
      <c r="E253" s="265">
        <v>24</v>
      </c>
      <c r="F253" s="261">
        <f t="shared" si="10"/>
        <v>13704</v>
      </c>
      <c r="G253" s="296">
        <v>267</v>
      </c>
      <c r="I253" s="258"/>
    </row>
    <row r="254" spans="1:9" s="257" customFormat="1">
      <c r="A254" s="683"/>
      <c r="B254" s="684"/>
      <c r="C254" s="517" t="s">
        <v>3365</v>
      </c>
      <c r="D254" s="259">
        <v>675</v>
      </c>
      <c r="E254" s="265">
        <v>30</v>
      </c>
      <c r="F254" s="261">
        <f t="shared" si="10"/>
        <v>20250</v>
      </c>
      <c r="G254" s="296">
        <v>267</v>
      </c>
      <c r="I254" s="258"/>
    </row>
    <row r="255" spans="1:9" s="257" customFormat="1">
      <c r="A255" s="683"/>
      <c r="B255" s="684"/>
      <c r="C255" s="517" t="s">
        <v>3366</v>
      </c>
      <c r="D255" s="259">
        <v>715</v>
      </c>
      <c r="E255" s="265">
        <v>12</v>
      </c>
      <c r="F255" s="261">
        <f t="shared" si="10"/>
        <v>8580</v>
      </c>
      <c r="G255" s="296">
        <v>267</v>
      </c>
      <c r="I255" s="258"/>
    </row>
    <row r="256" spans="1:9" s="257" customFormat="1">
      <c r="A256" s="683"/>
      <c r="B256" s="684"/>
      <c r="C256" s="517" t="s">
        <v>3367</v>
      </c>
      <c r="D256" s="259">
        <v>1200</v>
      </c>
      <c r="E256" s="260">
        <v>12</v>
      </c>
      <c r="F256" s="261">
        <f t="shared" si="10"/>
        <v>14400</v>
      </c>
      <c r="G256" s="296">
        <v>267</v>
      </c>
      <c r="I256" s="258"/>
    </row>
    <row r="257" spans="1:9" s="257" customFormat="1">
      <c r="A257" s="683"/>
      <c r="B257" s="684"/>
      <c r="C257" s="517" t="s">
        <v>3368</v>
      </c>
      <c r="D257" s="259">
        <v>600</v>
      </c>
      <c r="E257" s="260">
        <v>24</v>
      </c>
      <c r="F257" s="261">
        <f t="shared" si="10"/>
        <v>14400</v>
      </c>
      <c r="G257" s="296">
        <v>267</v>
      </c>
      <c r="I257" s="258"/>
    </row>
    <row r="258" spans="1:9" s="257" customFormat="1">
      <c r="A258" s="683"/>
      <c r="B258" s="684"/>
      <c r="C258" s="517" t="s">
        <v>3369</v>
      </c>
      <c r="D258" s="259">
        <v>695</v>
      </c>
      <c r="E258" s="260">
        <v>12</v>
      </c>
      <c r="F258" s="261">
        <f t="shared" si="10"/>
        <v>8340</v>
      </c>
      <c r="G258" s="296">
        <v>267</v>
      </c>
      <c r="I258" s="258"/>
    </row>
    <row r="259" spans="1:9" s="257" customFormat="1">
      <c r="A259" s="683"/>
      <c r="B259" s="684"/>
      <c r="C259" s="517" t="s">
        <v>3370</v>
      </c>
      <c r="D259" s="259">
        <v>695</v>
      </c>
      <c r="E259" s="260">
        <v>12</v>
      </c>
      <c r="F259" s="261">
        <f t="shared" si="10"/>
        <v>8340</v>
      </c>
      <c r="G259" s="296">
        <v>267</v>
      </c>
      <c r="I259" s="258"/>
    </row>
    <row r="260" spans="1:9" s="257" customFormat="1">
      <c r="A260" s="683"/>
      <c r="B260" s="684"/>
      <c r="C260" s="517" t="s">
        <v>3371</v>
      </c>
      <c r="D260" s="259">
        <v>695</v>
      </c>
      <c r="E260" s="260">
        <v>12</v>
      </c>
      <c r="F260" s="261">
        <f t="shared" si="10"/>
        <v>8340</v>
      </c>
      <c r="G260" s="296">
        <v>267</v>
      </c>
      <c r="I260" s="258"/>
    </row>
    <row r="261" spans="1:9" s="257" customFormat="1">
      <c r="A261" s="683"/>
      <c r="B261" s="684"/>
      <c r="C261" s="517" t="s">
        <v>3372</v>
      </c>
      <c r="D261" s="259">
        <v>695</v>
      </c>
      <c r="E261" s="260">
        <v>10</v>
      </c>
      <c r="F261" s="261">
        <f t="shared" si="10"/>
        <v>6950</v>
      </c>
      <c r="G261" s="296">
        <v>267</v>
      </c>
      <c r="I261" s="258"/>
    </row>
    <row r="262" spans="1:9" s="257" customFormat="1">
      <c r="A262" s="683"/>
      <c r="B262" s="684"/>
      <c r="C262" s="517" t="s">
        <v>3373</v>
      </c>
      <c r="D262" s="262">
        <v>800</v>
      </c>
      <c r="E262" s="263">
        <f>+E261+E260</f>
        <v>22</v>
      </c>
      <c r="F262" s="261">
        <f t="shared" si="10"/>
        <v>17600</v>
      </c>
      <c r="G262" s="297">
        <v>267</v>
      </c>
      <c r="I262" s="258"/>
    </row>
    <row r="263" spans="1:9" s="257" customFormat="1">
      <c r="A263" s="683"/>
      <c r="B263" s="684"/>
      <c r="C263" s="517" t="s">
        <v>3374</v>
      </c>
      <c r="D263" s="262">
        <v>3.5</v>
      </c>
      <c r="E263" s="263">
        <v>10</v>
      </c>
      <c r="F263" s="261">
        <f t="shared" si="10"/>
        <v>35</v>
      </c>
      <c r="G263" s="297">
        <v>291</v>
      </c>
      <c r="I263" s="258">
        <v>1</v>
      </c>
    </row>
    <row r="264" spans="1:9" s="257" customFormat="1">
      <c r="A264" s="683"/>
      <c r="B264" s="684"/>
      <c r="C264" s="517" t="s">
        <v>3375</v>
      </c>
      <c r="D264" s="262">
        <v>375</v>
      </c>
      <c r="E264" s="263">
        <v>15</v>
      </c>
      <c r="F264" s="261">
        <f t="shared" si="10"/>
        <v>5625</v>
      </c>
      <c r="G264" s="297">
        <v>291</v>
      </c>
      <c r="I264" s="258"/>
    </row>
    <row r="265" spans="1:9" s="257" customFormat="1">
      <c r="A265" s="683"/>
      <c r="B265" s="684"/>
      <c r="C265" s="517" t="s">
        <v>3376</v>
      </c>
      <c r="D265" s="259" t="s">
        <v>3136</v>
      </c>
      <c r="E265" s="260" t="s">
        <v>3137</v>
      </c>
      <c r="F265" s="259">
        <v>30000</v>
      </c>
      <c r="G265" s="296" t="s">
        <v>3162</v>
      </c>
      <c r="I265" s="258"/>
    </row>
    <row r="266" spans="1:9" s="257" customFormat="1">
      <c r="A266" s="683"/>
      <c r="B266" s="684"/>
      <c r="C266" s="517" t="s">
        <v>13</v>
      </c>
      <c r="D266" s="259">
        <v>40</v>
      </c>
      <c r="E266" s="265">
        <v>200</v>
      </c>
      <c r="F266" s="261">
        <f t="shared" ref="F266:F271" si="11">+E266*D266</f>
        <v>8000</v>
      </c>
      <c r="G266" s="296">
        <v>297</v>
      </c>
      <c r="I266" s="258"/>
    </row>
    <row r="267" spans="1:9" s="257" customFormat="1">
      <c r="A267" s="683"/>
      <c r="B267" s="684"/>
      <c r="C267" s="517" t="s">
        <v>3377</v>
      </c>
      <c r="D267" s="261">
        <v>80</v>
      </c>
      <c r="E267" s="56">
        <v>200</v>
      </c>
      <c r="F267" s="261">
        <f t="shared" si="11"/>
        <v>16000</v>
      </c>
      <c r="G267" s="297">
        <v>297</v>
      </c>
      <c r="I267" s="258"/>
    </row>
    <row r="268" spans="1:9" s="257" customFormat="1">
      <c r="A268" s="683"/>
      <c r="B268" s="684"/>
      <c r="C268" s="517" t="s">
        <v>3378</v>
      </c>
      <c r="D268" s="262">
        <v>18</v>
      </c>
      <c r="E268" s="263">
        <v>4</v>
      </c>
      <c r="F268" s="261">
        <f t="shared" si="11"/>
        <v>72</v>
      </c>
      <c r="G268" s="297">
        <v>291</v>
      </c>
      <c r="I268" s="258"/>
    </row>
    <row r="269" spans="1:9" s="257" customFormat="1">
      <c r="A269" s="683"/>
      <c r="B269" s="684"/>
      <c r="C269" s="517" t="s">
        <v>3379</v>
      </c>
      <c r="D269" s="259">
        <v>110</v>
      </c>
      <c r="E269" s="260">
        <v>223</v>
      </c>
      <c r="F269" s="261">
        <f t="shared" si="11"/>
        <v>24530</v>
      </c>
      <c r="G269" s="299">
        <v>233</v>
      </c>
      <c r="I269" s="258"/>
    </row>
    <row r="270" spans="1:9" s="257" customFormat="1">
      <c r="A270" s="683"/>
      <c r="B270" s="684"/>
      <c r="C270" s="517" t="s">
        <v>3380</v>
      </c>
      <c r="D270" s="259">
        <v>110</v>
      </c>
      <c r="E270" s="260">
        <v>235</v>
      </c>
      <c r="F270" s="261">
        <f t="shared" si="11"/>
        <v>25850</v>
      </c>
      <c r="G270" s="299">
        <v>233</v>
      </c>
      <c r="I270" s="258"/>
    </row>
    <row r="271" spans="1:9" s="257" customFormat="1">
      <c r="A271" s="683"/>
      <c r="B271" s="684"/>
      <c r="C271" s="517" t="s">
        <v>3381</v>
      </c>
      <c r="D271" s="262">
        <v>750</v>
      </c>
      <c r="E271" s="263">
        <v>2</v>
      </c>
      <c r="F271" s="261">
        <f t="shared" si="11"/>
        <v>1500</v>
      </c>
      <c r="G271" s="297">
        <v>328</v>
      </c>
      <c r="I271" s="258"/>
    </row>
    <row r="272" spans="1:9" s="257" customFormat="1" ht="25.5" customHeight="1">
      <c r="A272" s="683"/>
      <c r="B272" s="684"/>
      <c r="C272" s="517" t="s">
        <v>3382</v>
      </c>
      <c r="D272" s="259" t="s">
        <v>3136</v>
      </c>
      <c r="E272" s="260" t="s">
        <v>3137</v>
      </c>
      <c r="F272" s="261">
        <v>187813</v>
      </c>
      <c r="G272" s="296" t="s">
        <v>3163</v>
      </c>
      <c r="I272" s="258"/>
    </row>
    <row r="273" spans="1:9" s="257" customFormat="1">
      <c r="A273" s="683"/>
      <c r="B273" s="684"/>
      <c r="C273" s="517" t="s">
        <v>610</v>
      </c>
      <c r="D273" s="259">
        <v>5</v>
      </c>
      <c r="E273" s="263">
        <v>650</v>
      </c>
      <c r="F273" s="261">
        <f t="shared" ref="F273:F278" si="12">+E273*D273</f>
        <v>3250</v>
      </c>
      <c r="G273" s="297">
        <v>268</v>
      </c>
      <c r="I273" s="258">
        <v>1</v>
      </c>
    </row>
    <row r="274" spans="1:9" s="257" customFormat="1">
      <c r="A274" s="683"/>
      <c r="B274" s="684"/>
      <c r="C274" s="517" t="s">
        <v>3383</v>
      </c>
      <c r="D274" s="262">
        <v>3.87</v>
      </c>
      <c r="E274" s="263">
        <v>650</v>
      </c>
      <c r="F274" s="261">
        <f t="shared" si="12"/>
        <v>2515.5</v>
      </c>
      <c r="G274" s="297">
        <v>299</v>
      </c>
      <c r="I274" s="258">
        <v>1</v>
      </c>
    </row>
    <row r="275" spans="1:9" s="257" customFormat="1">
      <c r="A275" s="683"/>
      <c r="B275" s="684"/>
      <c r="C275" s="517" t="s">
        <v>3384</v>
      </c>
      <c r="D275" s="268">
        <v>40000</v>
      </c>
      <c r="E275" s="56">
        <v>2</v>
      </c>
      <c r="F275" s="261">
        <f t="shared" si="12"/>
        <v>80000</v>
      </c>
      <c r="G275" s="300">
        <v>325</v>
      </c>
      <c r="I275" s="258"/>
    </row>
    <row r="276" spans="1:9" s="257" customFormat="1">
      <c r="A276" s="683"/>
      <c r="B276" s="684"/>
      <c r="C276" s="93" t="s">
        <v>3385</v>
      </c>
      <c r="D276" s="259">
        <v>10</v>
      </c>
      <c r="E276" s="265">
        <v>27</v>
      </c>
      <c r="F276" s="261">
        <f t="shared" si="12"/>
        <v>270</v>
      </c>
      <c r="G276" s="296">
        <v>295</v>
      </c>
      <c r="I276" s="258"/>
    </row>
    <row r="277" spans="1:9" s="257" customFormat="1">
      <c r="A277" s="683"/>
      <c r="B277" s="684"/>
      <c r="C277" s="517" t="s">
        <v>3386</v>
      </c>
      <c r="D277" s="262">
        <v>250</v>
      </c>
      <c r="E277" s="266">
        <v>18</v>
      </c>
      <c r="F277" s="261">
        <f t="shared" si="12"/>
        <v>4500</v>
      </c>
      <c r="G277" s="297">
        <v>322</v>
      </c>
      <c r="I277" s="258"/>
    </row>
    <row r="278" spans="1:9" s="257" customFormat="1" ht="12.75" customHeight="1">
      <c r="A278" s="683"/>
      <c r="B278" s="684"/>
      <c r="C278" s="624" t="s">
        <v>844</v>
      </c>
      <c r="D278" s="259">
        <v>12</v>
      </c>
      <c r="E278" s="260">
        <v>100</v>
      </c>
      <c r="F278" s="261">
        <f t="shared" si="12"/>
        <v>1200</v>
      </c>
      <c r="G278" s="299">
        <v>232</v>
      </c>
      <c r="I278" s="258"/>
    </row>
    <row r="279" spans="1:9" s="257" customFormat="1" ht="12.75" customHeight="1">
      <c r="A279" s="502"/>
      <c r="B279" s="503"/>
      <c r="C279" s="504"/>
      <c r="D279" s="505"/>
      <c r="E279" s="506"/>
      <c r="F279" s="508">
        <f>SUM(F6:F278)</f>
        <v>40599494.420666665</v>
      </c>
      <c r="G279" s="507"/>
      <c r="I279" s="258"/>
    </row>
    <row r="280" spans="1:9" ht="43.5" customHeight="1">
      <c r="A280" s="852" t="s">
        <v>3387</v>
      </c>
      <c r="B280" s="461" t="s">
        <v>3409</v>
      </c>
      <c r="C280" s="286" t="s">
        <v>3166</v>
      </c>
      <c r="D280" s="269">
        <v>35000</v>
      </c>
      <c r="E280" s="287">
        <v>136</v>
      </c>
      <c r="F280" s="271">
        <f>+D280*E280</f>
        <v>4760000</v>
      </c>
      <c r="G280" s="301">
        <v>511</v>
      </c>
    </row>
    <row r="281" spans="1:9" ht="51">
      <c r="A281" s="852"/>
      <c r="B281" s="461" t="s">
        <v>3410</v>
      </c>
      <c r="C281" s="286" t="s">
        <v>3166</v>
      </c>
      <c r="D281" s="269">
        <v>35000</v>
      </c>
      <c r="E281" s="288">
        <v>2554</v>
      </c>
      <c r="F281" s="271">
        <f t="shared" ref="F281:F344" si="13">+D281*E281</f>
        <v>89390000</v>
      </c>
      <c r="G281" s="301">
        <v>511</v>
      </c>
    </row>
    <row r="282" spans="1:9" ht="51">
      <c r="A282" s="852"/>
      <c r="B282" s="461" t="s">
        <v>3411</v>
      </c>
      <c r="C282" s="286" t="s">
        <v>3166</v>
      </c>
      <c r="D282" s="269">
        <v>35000</v>
      </c>
      <c r="E282" s="287">
        <v>837</v>
      </c>
      <c r="F282" s="271">
        <f t="shared" si="13"/>
        <v>29295000</v>
      </c>
      <c r="G282" s="301">
        <v>511</v>
      </c>
    </row>
    <row r="283" spans="1:9" ht="51">
      <c r="A283" s="852"/>
      <c r="B283" s="461" t="s">
        <v>3412</v>
      </c>
      <c r="C283" s="286" t="s">
        <v>3166</v>
      </c>
      <c r="D283" s="269">
        <v>25000</v>
      </c>
      <c r="E283" s="287">
        <v>166</v>
      </c>
      <c r="F283" s="271">
        <f t="shared" si="13"/>
        <v>4150000</v>
      </c>
      <c r="G283" s="301">
        <v>511</v>
      </c>
    </row>
    <row r="284" spans="1:9" ht="63.75" customHeight="1">
      <c r="A284" s="852"/>
      <c r="B284" s="461" t="s">
        <v>3413</v>
      </c>
      <c r="C284" s="286" t="s">
        <v>3166</v>
      </c>
      <c r="D284" s="269">
        <v>35000</v>
      </c>
      <c r="E284" s="287">
        <v>100</v>
      </c>
      <c r="F284" s="271">
        <f t="shared" si="13"/>
        <v>3500000</v>
      </c>
      <c r="G284" s="302">
        <v>511</v>
      </c>
    </row>
    <row r="285" spans="1:9" ht="71.25" customHeight="1">
      <c r="A285" s="852"/>
      <c r="B285" s="461" t="s">
        <v>3414</v>
      </c>
      <c r="C285" s="286" t="s">
        <v>3166</v>
      </c>
      <c r="D285" s="269">
        <v>28500</v>
      </c>
      <c r="E285" s="287">
        <v>50</v>
      </c>
      <c r="F285" s="271">
        <f t="shared" si="13"/>
        <v>1425000</v>
      </c>
      <c r="G285" s="302">
        <v>511</v>
      </c>
    </row>
    <row r="286" spans="1:9" ht="51">
      <c r="A286" s="716" t="s">
        <v>3388</v>
      </c>
      <c r="B286" s="462" t="s">
        <v>3410</v>
      </c>
      <c r="C286" s="285" t="s">
        <v>3166</v>
      </c>
      <c r="D286" s="269">
        <v>35000</v>
      </c>
      <c r="E286" s="274">
        <v>444</v>
      </c>
      <c r="F286" s="271">
        <f t="shared" si="13"/>
        <v>15540000</v>
      </c>
      <c r="G286" s="303">
        <v>511</v>
      </c>
    </row>
    <row r="287" spans="1:9" ht="51">
      <c r="A287" s="716"/>
      <c r="B287" s="462" t="s">
        <v>3411</v>
      </c>
      <c r="C287" s="285" t="s">
        <v>3166</v>
      </c>
      <c r="D287" s="269">
        <v>20000</v>
      </c>
      <c r="E287" s="274">
        <v>58</v>
      </c>
      <c r="F287" s="271">
        <f t="shared" si="13"/>
        <v>1160000</v>
      </c>
      <c r="G287" s="303">
        <v>511</v>
      </c>
    </row>
    <row r="288" spans="1:9" ht="51">
      <c r="A288" s="716"/>
      <c r="B288" s="462" t="s">
        <v>3412</v>
      </c>
      <c r="C288" s="285" t="s">
        <v>3166</v>
      </c>
      <c r="D288" s="269">
        <v>25000</v>
      </c>
      <c r="E288" s="274">
        <v>12</v>
      </c>
      <c r="F288" s="271">
        <f t="shared" si="13"/>
        <v>300000</v>
      </c>
      <c r="G288" s="303">
        <v>511</v>
      </c>
    </row>
    <row r="289" spans="1:7" ht="51">
      <c r="A289" s="716" t="s">
        <v>3389</v>
      </c>
      <c r="B289" s="462" t="s">
        <v>3410</v>
      </c>
      <c r="C289" s="285" t="s">
        <v>3166</v>
      </c>
      <c r="D289" s="269">
        <v>35000</v>
      </c>
      <c r="E289" s="274">
        <v>1013</v>
      </c>
      <c r="F289" s="271">
        <f t="shared" si="13"/>
        <v>35455000</v>
      </c>
      <c r="G289" s="303">
        <v>511</v>
      </c>
    </row>
    <row r="290" spans="1:7" ht="51">
      <c r="A290" s="716"/>
      <c r="B290" s="462" t="s">
        <v>3411</v>
      </c>
      <c r="C290" s="285" t="s">
        <v>3166</v>
      </c>
      <c r="D290" s="269">
        <v>20000</v>
      </c>
      <c r="E290" s="274">
        <v>2</v>
      </c>
      <c r="F290" s="271">
        <f t="shared" si="13"/>
        <v>40000</v>
      </c>
      <c r="G290" s="303">
        <v>511</v>
      </c>
    </row>
    <row r="291" spans="1:7" ht="38.25">
      <c r="A291" s="716"/>
      <c r="B291" s="462" t="s">
        <v>3409</v>
      </c>
      <c r="C291" s="285" t="s">
        <v>3166</v>
      </c>
      <c r="D291" s="269">
        <v>35000</v>
      </c>
      <c r="E291" s="274">
        <v>120</v>
      </c>
      <c r="F291" s="271">
        <f t="shared" si="13"/>
        <v>4200000</v>
      </c>
      <c r="G291" s="303">
        <v>511</v>
      </c>
    </row>
    <row r="292" spans="1:7" ht="51">
      <c r="A292" s="716" t="s">
        <v>3390</v>
      </c>
      <c r="B292" s="462" t="s">
        <v>3410</v>
      </c>
      <c r="C292" s="285" t="s">
        <v>3166</v>
      </c>
      <c r="D292" s="269">
        <v>35000</v>
      </c>
      <c r="E292" s="274">
        <v>1557</v>
      </c>
      <c r="F292" s="271">
        <f t="shared" si="13"/>
        <v>54495000</v>
      </c>
      <c r="G292" s="303">
        <v>511</v>
      </c>
    </row>
    <row r="293" spans="1:7" ht="51">
      <c r="A293" s="716"/>
      <c r="B293" s="462" t="s">
        <v>3411</v>
      </c>
      <c r="C293" s="285" t="s">
        <v>3166</v>
      </c>
      <c r="D293" s="269">
        <v>35000</v>
      </c>
      <c r="E293" s="274">
        <v>258</v>
      </c>
      <c r="F293" s="271">
        <f t="shared" si="13"/>
        <v>9030000</v>
      </c>
      <c r="G293" s="303">
        <v>511</v>
      </c>
    </row>
    <row r="294" spans="1:7" ht="38.25">
      <c r="A294" s="716"/>
      <c r="B294" s="462" t="s">
        <v>3409</v>
      </c>
      <c r="C294" s="285" t="s">
        <v>3166</v>
      </c>
      <c r="D294" s="269">
        <v>35000</v>
      </c>
      <c r="E294" s="274">
        <v>177</v>
      </c>
      <c r="F294" s="271">
        <f t="shared" si="13"/>
        <v>6195000</v>
      </c>
      <c r="G294" s="303">
        <v>511</v>
      </c>
    </row>
    <row r="295" spans="1:7" ht="63.75">
      <c r="A295" s="716"/>
      <c r="B295" s="462" t="s">
        <v>3414</v>
      </c>
      <c r="C295" s="285" t="s">
        <v>3166</v>
      </c>
      <c r="D295" s="269">
        <v>28500</v>
      </c>
      <c r="E295" s="170">
        <v>57</v>
      </c>
      <c r="F295" s="275">
        <f t="shared" si="13"/>
        <v>1624500</v>
      </c>
      <c r="G295" s="304">
        <v>511</v>
      </c>
    </row>
    <row r="296" spans="1:7" ht="38.25">
      <c r="A296" s="716" t="s">
        <v>3391</v>
      </c>
      <c r="B296" s="462" t="s">
        <v>3409</v>
      </c>
      <c r="C296" s="285" t="s">
        <v>3166</v>
      </c>
      <c r="D296" s="269">
        <v>35000</v>
      </c>
      <c r="E296" s="170">
        <v>63</v>
      </c>
      <c r="F296" s="275">
        <f t="shared" si="13"/>
        <v>2205000</v>
      </c>
      <c r="G296" s="304">
        <v>511</v>
      </c>
    </row>
    <row r="297" spans="1:7" ht="51">
      <c r="A297" s="716"/>
      <c r="B297" s="462" t="s">
        <v>3410</v>
      </c>
      <c r="C297" s="285" t="s">
        <v>3166</v>
      </c>
      <c r="D297" s="269">
        <v>35000</v>
      </c>
      <c r="E297" s="170">
        <v>705</v>
      </c>
      <c r="F297" s="275">
        <f t="shared" si="13"/>
        <v>24675000</v>
      </c>
      <c r="G297" s="304">
        <v>511</v>
      </c>
    </row>
    <row r="298" spans="1:7" ht="51">
      <c r="A298" s="716"/>
      <c r="B298" s="462" t="s">
        <v>3411</v>
      </c>
      <c r="C298" s="285" t="s">
        <v>3166</v>
      </c>
      <c r="D298" s="269">
        <v>35000</v>
      </c>
      <c r="E298" s="170">
        <v>532</v>
      </c>
      <c r="F298" s="275">
        <f t="shared" si="13"/>
        <v>18620000</v>
      </c>
      <c r="G298" s="304">
        <v>511</v>
      </c>
    </row>
    <row r="299" spans="1:7" ht="38.25">
      <c r="A299" s="716" t="s">
        <v>3392</v>
      </c>
      <c r="B299" s="462" t="s">
        <v>3409</v>
      </c>
      <c r="C299" s="285" t="s">
        <v>3166</v>
      </c>
      <c r="D299" s="269">
        <v>35000</v>
      </c>
      <c r="E299" s="170">
        <v>178</v>
      </c>
      <c r="F299" s="275">
        <f t="shared" si="13"/>
        <v>6230000</v>
      </c>
      <c r="G299" s="304">
        <v>511</v>
      </c>
    </row>
    <row r="300" spans="1:7" ht="51">
      <c r="A300" s="716"/>
      <c r="B300" s="462" t="s">
        <v>3410</v>
      </c>
      <c r="C300" s="285" t="s">
        <v>3166</v>
      </c>
      <c r="D300" s="269">
        <v>35000</v>
      </c>
      <c r="E300" s="170">
        <v>842</v>
      </c>
      <c r="F300" s="275">
        <f t="shared" si="13"/>
        <v>29470000</v>
      </c>
      <c r="G300" s="304">
        <v>511</v>
      </c>
    </row>
    <row r="301" spans="1:7" ht="51">
      <c r="A301" s="716"/>
      <c r="B301" s="462" t="s">
        <v>3411</v>
      </c>
      <c r="C301" s="285" t="s">
        <v>3166</v>
      </c>
      <c r="D301" s="269">
        <v>35000</v>
      </c>
      <c r="E301" s="170">
        <v>308</v>
      </c>
      <c r="F301" s="275">
        <f t="shared" si="13"/>
        <v>10780000</v>
      </c>
      <c r="G301" s="304">
        <v>511</v>
      </c>
    </row>
    <row r="302" spans="1:7" ht="51">
      <c r="A302" s="716" t="s">
        <v>3393</v>
      </c>
      <c r="B302" s="462" t="s">
        <v>3410</v>
      </c>
      <c r="C302" s="285" t="s">
        <v>3166</v>
      </c>
      <c r="D302" s="269">
        <v>35000</v>
      </c>
      <c r="E302" s="170">
        <v>1415</v>
      </c>
      <c r="F302" s="275">
        <f t="shared" si="13"/>
        <v>49525000</v>
      </c>
      <c r="G302" s="304">
        <v>511</v>
      </c>
    </row>
    <row r="303" spans="1:7" ht="51">
      <c r="A303" s="716"/>
      <c r="B303" s="462" t="s">
        <v>3412</v>
      </c>
      <c r="C303" s="285" t="s">
        <v>3166</v>
      </c>
      <c r="D303" s="269">
        <v>25000</v>
      </c>
      <c r="E303" s="69">
        <v>2</v>
      </c>
      <c r="F303" s="271">
        <f t="shared" si="13"/>
        <v>50000</v>
      </c>
      <c r="G303" s="303">
        <v>511</v>
      </c>
    </row>
    <row r="304" spans="1:7" ht="51">
      <c r="A304" s="716" t="s">
        <v>3394</v>
      </c>
      <c r="B304" s="462" t="s">
        <v>3410</v>
      </c>
      <c r="C304" s="285" t="s">
        <v>3166</v>
      </c>
      <c r="D304" s="269">
        <v>35000</v>
      </c>
      <c r="E304" s="170">
        <v>249</v>
      </c>
      <c r="F304" s="275">
        <f t="shared" si="13"/>
        <v>8715000</v>
      </c>
      <c r="G304" s="304">
        <v>511</v>
      </c>
    </row>
    <row r="305" spans="1:7" ht="51">
      <c r="A305" s="716"/>
      <c r="B305" s="462" t="s">
        <v>3411</v>
      </c>
      <c r="C305" s="285" t="s">
        <v>3166</v>
      </c>
      <c r="D305" s="269">
        <v>35000</v>
      </c>
      <c r="E305" s="170">
        <v>6</v>
      </c>
      <c r="F305" s="275">
        <f t="shared" si="13"/>
        <v>210000</v>
      </c>
      <c r="G305" s="304">
        <v>511</v>
      </c>
    </row>
    <row r="306" spans="1:7" ht="51">
      <c r="A306" s="716"/>
      <c r="B306" s="462" t="s">
        <v>3412</v>
      </c>
      <c r="C306" s="285" t="s">
        <v>3166</v>
      </c>
      <c r="D306" s="269">
        <v>25000</v>
      </c>
      <c r="E306" s="69">
        <v>1</v>
      </c>
      <c r="F306" s="271">
        <f t="shared" si="13"/>
        <v>25000</v>
      </c>
      <c r="G306" s="303">
        <v>511</v>
      </c>
    </row>
    <row r="307" spans="1:7" ht="38.25">
      <c r="A307" s="716" t="s">
        <v>3395</v>
      </c>
      <c r="B307" s="462" t="s">
        <v>3409</v>
      </c>
      <c r="C307" s="285" t="s">
        <v>3166</v>
      </c>
      <c r="D307" s="269">
        <v>35000</v>
      </c>
      <c r="E307" s="170">
        <v>68</v>
      </c>
      <c r="F307" s="275">
        <f t="shared" si="13"/>
        <v>2380000</v>
      </c>
      <c r="G307" s="304">
        <v>511</v>
      </c>
    </row>
    <row r="308" spans="1:7" ht="51">
      <c r="A308" s="716"/>
      <c r="B308" s="462" t="s">
        <v>3410</v>
      </c>
      <c r="C308" s="285" t="s">
        <v>3166</v>
      </c>
      <c r="D308" s="269">
        <v>35000</v>
      </c>
      <c r="E308" s="170">
        <v>723</v>
      </c>
      <c r="F308" s="275">
        <f t="shared" si="13"/>
        <v>25305000</v>
      </c>
      <c r="G308" s="304">
        <v>511</v>
      </c>
    </row>
    <row r="309" spans="1:7" ht="51">
      <c r="A309" s="716"/>
      <c r="B309" s="462" t="s">
        <v>3411</v>
      </c>
      <c r="C309" s="285" t="s">
        <v>3166</v>
      </c>
      <c r="D309" s="269">
        <v>20000</v>
      </c>
      <c r="E309" s="170">
        <v>253</v>
      </c>
      <c r="F309" s="275">
        <f t="shared" si="13"/>
        <v>5060000</v>
      </c>
      <c r="G309" s="304">
        <v>511</v>
      </c>
    </row>
    <row r="310" spans="1:7" ht="56.25" customHeight="1">
      <c r="A310" s="716" t="s">
        <v>3396</v>
      </c>
      <c r="B310" s="462" t="s">
        <v>3410</v>
      </c>
      <c r="C310" s="285" t="s">
        <v>3166</v>
      </c>
      <c r="D310" s="269">
        <v>35000</v>
      </c>
      <c r="E310" s="170">
        <v>377</v>
      </c>
      <c r="F310" s="275">
        <f t="shared" si="13"/>
        <v>13195000</v>
      </c>
      <c r="G310" s="304">
        <v>511</v>
      </c>
    </row>
    <row r="311" spans="1:7" ht="42" customHeight="1">
      <c r="A311" s="716"/>
      <c r="B311" s="462" t="s">
        <v>3409</v>
      </c>
      <c r="C311" s="285" t="s">
        <v>3166</v>
      </c>
      <c r="D311" s="269">
        <v>35000</v>
      </c>
      <c r="E311" s="170">
        <v>10</v>
      </c>
      <c r="F311" s="275">
        <f t="shared" si="13"/>
        <v>350000</v>
      </c>
      <c r="G311" s="304">
        <v>511</v>
      </c>
    </row>
    <row r="312" spans="1:7" ht="51">
      <c r="A312" s="716"/>
      <c r="B312" s="462" t="s">
        <v>3411</v>
      </c>
      <c r="C312" s="285" t="s">
        <v>3166</v>
      </c>
      <c r="D312" s="269">
        <v>20000</v>
      </c>
      <c r="E312" s="170">
        <v>198</v>
      </c>
      <c r="F312" s="275">
        <f t="shared" si="13"/>
        <v>3960000</v>
      </c>
      <c r="G312" s="304">
        <v>511</v>
      </c>
    </row>
    <row r="313" spans="1:7" ht="51">
      <c r="A313" s="716"/>
      <c r="B313" s="462" t="s">
        <v>3412</v>
      </c>
      <c r="C313" s="285" t="s">
        <v>3166</v>
      </c>
      <c r="D313" s="269">
        <v>25000</v>
      </c>
      <c r="E313" s="69">
        <v>48</v>
      </c>
      <c r="F313" s="271">
        <f t="shared" si="13"/>
        <v>1200000</v>
      </c>
      <c r="G313" s="303">
        <v>511</v>
      </c>
    </row>
    <row r="314" spans="1:7" ht="76.5" customHeight="1">
      <c r="A314" s="857" t="s">
        <v>3397</v>
      </c>
      <c r="B314" s="462" t="s">
        <v>3410</v>
      </c>
      <c r="C314" s="285" t="s">
        <v>3166</v>
      </c>
      <c r="D314" s="269">
        <v>35000</v>
      </c>
      <c r="E314" s="170">
        <v>306</v>
      </c>
      <c r="F314" s="275">
        <f t="shared" si="13"/>
        <v>10710000</v>
      </c>
      <c r="G314" s="304">
        <v>511</v>
      </c>
    </row>
    <row r="315" spans="1:7" ht="64.5" customHeight="1">
      <c r="A315" s="858"/>
      <c r="B315" s="462" t="s">
        <v>3409</v>
      </c>
      <c r="C315" s="285" t="s">
        <v>3166</v>
      </c>
      <c r="D315" s="269">
        <v>35000</v>
      </c>
      <c r="E315" s="170">
        <v>157</v>
      </c>
      <c r="F315" s="275">
        <f t="shared" si="13"/>
        <v>5495000</v>
      </c>
      <c r="G315" s="304">
        <v>511</v>
      </c>
    </row>
    <row r="316" spans="1:7" ht="77.25" customHeight="1">
      <c r="A316" s="858"/>
      <c r="B316" s="462" t="s">
        <v>3411</v>
      </c>
      <c r="C316" s="285" t="s">
        <v>3166</v>
      </c>
      <c r="D316" s="269">
        <v>35000</v>
      </c>
      <c r="E316" s="170">
        <v>13</v>
      </c>
      <c r="F316" s="275">
        <f t="shared" si="13"/>
        <v>455000</v>
      </c>
      <c r="G316" s="304">
        <v>511</v>
      </c>
    </row>
    <row r="317" spans="1:7" ht="51">
      <c r="A317" s="859"/>
      <c r="B317" s="462" t="s">
        <v>3412</v>
      </c>
      <c r="C317" s="285" t="s">
        <v>3166</v>
      </c>
      <c r="D317" s="269">
        <v>25000</v>
      </c>
      <c r="E317" s="69">
        <v>53</v>
      </c>
      <c r="F317" s="271">
        <f t="shared" si="13"/>
        <v>1325000</v>
      </c>
      <c r="G317" s="303">
        <v>511</v>
      </c>
    </row>
    <row r="318" spans="1:7" ht="51">
      <c r="A318" s="716" t="s">
        <v>3398</v>
      </c>
      <c r="B318" s="462" t="s">
        <v>3410</v>
      </c>
      <c r="C318" s="285" t="s">
        <v>3166</v>
      </c>
      <c r="D318" s="269">
        <v>35000</v>
      </c>
      <c r="E318" s="170">
        <v>978</v>
      </c>
      <c r="F318" s="275">
        <f t="shared" si="13"/>
        <v>34230000</v>
      </c>
      <c r="G318" s="304">
        <v>511</v>
      </c>
    </row>
    <row r="319" spans="1:7" ht="51">
      <c r="A319" s="716"/>
      <c r="B319" s="462" t="s">
        <v>3411</v>
      </c>
      <c r="C319" s="285" t="s">
        <v>3166</v>
      </c>
      <c r="D319" s="269">
        <v>35000</v>
      </c>
      <c r="E319" s="170">
        <v>4</v>
      </c>
      <c r="F319" s="275">
        <f t="shared" si="13"/>
        <v>140000</v>
      </c>
      <c r="G319" s="304">
        <v>511</v>
      </c>
    </row>
    <row r="320" spans="1:7" ht="51">
      <c r="A320" s="716" t="s">
        <v>3399</v>
      </c>
      <c r="B320" s="462" t="s">
        <v>3410</v>
      </c>
      <c r="C320" s="285" t="s">
        <v>3166</v>
      </c>
      <c r="D320" s="269">
        <v>35000</v>
      </c>
      <c r="E320" s="170">
        <v>760</v>
      </c>
      <c r="F320" s="275">
        <f t="shared" si="13"/>
        <v>26600000</v>
      </c>
      <c r="G320" s="304">
        <v>511</v>
      </c>
    </row>
    <row r="321" spans="1:7" ht="51">
      <c r="A321" s="716"/>
      <c r="B321" s="462" t="s">
        <v>3411</v>
      </c>
      <c r="C321" s="285" t="s">
        <v>3166</v>
      </c>
      <c r="D321" s="269">
        <v>35000</v>
      </c>
      <c r="E321" s="170">
        <v>2</v>
      </c>
      <c r="F321" s="275">
        <f t="shared" si="13"/>
        <v>70000</v>
      </c>
      <c r="G321" s="304">
        <v>511</v>
      </c>
    </row>
    <row r="322" spans="1:7" ht="51">
      <c r="A322" s="716" t="s">
        <v>3400</v>
      </c>
      <c r="B322" s="462" t="s">
        <v>3410</v>
      </c>
      <c r="C322" s="285" t="s">
        <v>3166</v>
      </c>
      <c r="D322" s="269">
        <v>35000</v>
      </c>
      <c r="E322" s="170">
        <v>808</v>
      </c>
      <c r="F322" s="275">
        <f t="shared" si="13"/>
        <v>28280000</v>
      </c>
      <c r="G322" s="304">
        <v>511</v>
      </c>
    </row>
    <row r="323" spans="1:7" ht="51">
      <c r="A323" s="716"/>
      <c r="B323" s="462" t="s">
        <v>3411</v>
      </c>
      <c r="C323" s="285" t="s">
        <v>3166</v>
      </c>
      <c r="D323" s="269">
        <v>35000</v>
      </c>
      <c r="E323" s="170">
        <v>13</v>
      </c>
      <c r="F323" s="275">
        <f t="shared" si="13"/>
        <v>455000</v>
      </c>
      <c r="G323" s="304">
        <v>511</v>
      </c>
    </row>
    <row r="324" spans="1:7" ht="38.25">
      <c r="A324" s="716"/>
      <c r="B324" s="462" t="s">
        <v>3409</v>
      </c>
      <c r="C324" s="285" t="s">
        <v>3166</v>
      </c>
      <c r="D324" s="269">
        <v>35000</v>
      </c>
      <c r="E324" s="170">
        <v>19</v>
      </c>
      <c r="F324" s="275">
        <f t="shared" si="13"/>
        <v>665000</v>
      </c>
      <c r="G324" s="304">
        <v>511</v>
      </c>
    </row>
    <row r="325" spans="1:7" ht="51">
      <c r="A325" s="716" t="s">
        <v>3401</v>
      </c>
      <c r="B325" s="462" t="s">
        <v>3410</v>
      </c>
      <c r="C325" s="285" t="s">
        <v>3166</v>
      </c>
      <c r="D325" s="269">
        <v>35000</v>
      </c>
      <c r="E325" s="170">
        <v>497</v>
      </c>
      <c r="F325" s="275">
        <f t="shared" si="13"/>
        <v>17395000</v>
      </c>
      <c r="G325" s="304">
        <v>511</v>
      </c>
    </row>
    <row r="326" spans="1:7" ht="51">
      <c r="A326" s="716"/>
      <c r="B326" s="462" t="s">
        <v>3412</v>
      </c>
      <c r="C326" s="285" t="s">
        <v>3166</v>
      </c>
      <c r="D326" s="269">
        <v>25000</v>
      </c>
      <c r="E326" s="69">
        <v>254</v>
      </c>
      <c r="F326" s="275">
        <f t="shared" si="13"/>
        <v>6350000</v>
      </c>
      <c r="G326" s="304">
        <v>511</v>
      </c>
    </row>
    <row r="327" spans="1:7" ht="51">
      <c r="A327" s="716" t="s">
        <v>3402</v>
      </c>
      <c r="B327" s="462" t="s">
        <v>3411</v>
      </c>
      <c r="C327" s="285" t="s">
        <v>3166</v>
      </c>
      <c r="D327" s="269">
        <v>35000</v>
      </c>
      <c r="E327" s="170">
        <v>2</v>
      </c>
      <c r="F327" s="275">
        <f t="shared" si="13"/>
        <v>70000</v>
      </c>
      <c r="G327" s="304">
        <v>511</v>
      </c>
    </row>
    <row r="328" spans="1:7" ht="51">
      <c r="A328" s="716"/>
      <c r="B328" s="462" t="s">
        <v>3410</v>
      </c>
      <c r="C328" s="285" t="s">
        <v>3166</v>
      </c>
      <c r="D328" s="269">
        <v>35000</v>
      </c>
      <c r="E328" s="170">
        <v>1481</v>
      </c>
      <c r="F328" s="275">
        <f t="shared" si="13"/>
        <v>51835000</v>
      </c>
      <c r="G328" s="304">
        <v>511</v>
      </c>
    </row>
    <row r="329" spans="1:7" ht="38.25">
      <c r="A329" s="716"/>
      <c r="B329" s="462" t="s">
        <v>3409</v>
      </c>
      <c r="C329" s="285" t="s">
        <v>3166</v>
      </c>
      <c r="D329" s="269">
        <v>35000</v>
      </c>
      <c r="E329" s="170">
        <v>300</v>
      </c>
      <c r="F329" s="275">
        <f t="shared" si="13"/>
        <v>10500000</v>
      </c>
      <c r="G329" s="304">
        <v>511</v>
      </c>
    </row>
    <row r="330" spans="1:7" ht="51">
      <c r="A330" s="716"/>
      <c r="B330" s="462" t="s">
        <v>3412</v>
      </c>
      <c r="C330" s="285" t="s">
        <v>3166</v>
      </c>
      <c r="D330" s="269">
        <v>25000</v>
      </c>
      <c r="E330" s="69">
        <v>103</v>
      </c>
      <c r="F330" s="275">
        <f t="shared" si="13"/>
        <v>2575000</v>
      </c>
      <c r="G330" s="304">
        <v>511</v>
      </c>
    </row>
    <row r="331" spans="1:7" ht="51">
      <c r="A331" s="716" t="s">
        <v>3403</v>
      </c>
      <c r="B331" s="462" t="s">
        <v>3410</v>
      </c>
      <c r="C331" s="285" t="s">
        <v>3166</v>
      </c>
      <c r="D331" s="269">
        <v>35000</v>
      </c>
      <c r="E331" s="170">
        <v>532</v>
      </c>
      <c r="F331" s="275">
        <f t="shared" si="13"/>
        <v>18620000</v>
      </c>
      <c r="G331" s="304">
        <v>511</v>
      </c>
    </row>
    <row r="332" spans="1:7" ht="51">
      <c r="A332" s="716"/>
      <c r="B332" s="462" t="s">
        <v>3411</v>
      </c>
      <c r="C332" s="285" t="s">
        <v>3166</v>
      </c>
      <c r="D332" s="269">
        <v>35000</v>
      </c>
      <c r="E332" s="170">
        <v>256</v>
      </c>
      <c r="F332" s="275">
        <f t="shared" si="13"/>
        <v>8960000</v>
      </c>
      <c r="G332" s="304">
        <v>511</v>
      </c>
    </row>
    <row r="333" spans="1:7" ht="51">
      <c r="A333" s="716" t="s">
        <v>3404</v>
      </c>
      <c r="B333" s="462" t="s">
        <v>3410</v>
      </c>
      <c r="C333" s="285" t="s">
        <v>3166</v>
      </c>
      <c r="D333" s="269">
        <v>35000</v>
      </c>
      <c r="E333" s="170">
        <v>179</v>
      </c>
      <c r="F333" s="275">
        <f t="shared" si="13"/>
        <v>6265000</v>
      </c>
      <c r="G333" s="304">
        <v>511</v>
      </c>
    </row>
    <row r="334" spans="1:7" ht="51">
      <c r="A334" s="716"/>
      <c r="B334" s="462" t="s">
        <v>3412</v>
      </c>
      <c r="C334" s="285" t="s">
        <v>3166</v>
      </c>
      <c r="D334" s="269">
        <v>25000</v>
      </c>
      <c r="E334" s="69">
        <v>1</v>
      </c>
      <c r="F334" s="275">
        <f t="shared" si="13"/>
        <v>25000</v>
      </c>
      <c r="G334" s="304">
        <v>511</v>
      </c>
    </row>
    <row r="335" spans="1:7" ht="51">
      <c r="A335" s="716" t="s">
        <v>3405</v>
      </c>
      <c r="B335" s="462" t="s">
        <v>3410</v>
      </c>
      <c r="C335" s="285" t="s">
        <v>3166</v>
      </c>
      <c r="D335" s="269">
        <v>35000</v>
      </c>
      <c r="E335" s="170">
        <v>496</v>
      </c>
      <c r="F335" s="275">
        <f t="shared" si="13"/>
        <v>17360000</v>
      </c>
      <c r="G335" s="304">
        <v>511</v>
      </c>
    </row>
    <row r="336" spans="1:7" ht="51">
      <c r="A336" s="716"/>
      <c r="B336" s="462" t="s">
        <v>3411</v>
      </c>
      <c r="C336" s="285" t="s">
        <v>3166</v>
      </c>
      <c r="D336" s="269">
        <v>35000</v>
      </c>
      <c r="E336" s="170">
        <v>67</v>
      </c>
      <c r="F336" s="275">
        <f t="shared" si="13"/>
        <v>2345000</v>
      </c>
      <c r="G336" s="304">
        <v>511</v>
      </c>
    </row>
    <row r="337" spans="1:7" ht="51">
      <c r="A337" s="716" t="s">
        <v>3406</v>
      </c>
      <c r="B337" s="462" t="s">
        <v>3410</v>
      </c>
      <c r="C337" s="285" t="s">
        <v>3166</v>
      </c>
      <c r="D337" s="269">
        <v>35000</v>
      </c>
      <c r="E337" s="170">
        <v>252</v>
      </c>
      <c r="F337" s="275">
        <f t="shared" si="13"/>
        <v>8820000</v>
      </c>
      <c r="G337" s="304">
        <v>511</v>
      </c>
    </row>
    <row r="338" spans="1:7" ht="51">
      <c r="A338" s="716"/>
      <c r="B338" s="462" t="s">
        <v>3412</v>
      </c>
      <c r="C338" s="285" t="s">
        <v>3166</v>
      </c>
      <c r="D338" s="269">
        <v>25000</v>
      </c>
      <c r="E338" s="69">
        <v>4</v>
      </c>
      <c r="F338" s="275">
        <f t="shared" si="13"/>
        <v>100000</v>
      </c>
      <c r="G338" s="304">
        <v>511</v>
      </c>
    </row>
    <row r="339" spans="1:7" ht="51">
      <c r="A339" s="716"/>
      <c r="B339" s="462" t="s">
        <v>3411</v>
      </c>
      <c r="C339" s="285" t="s">
        <v>3166</v>
      </c>
      <c r="D339" s="269">
        <v>35000</v>
      </c>
      <c r="E339" s="170">
        <v>62</v>
      </c>
      <c r="F339" s="275">
        <f t="shared" si="13"/>
        <v>2170000</v>
      </c>
      <c r="G339" s="304">
        <v>511</v>
      </c>
    </row>
    <row r="340" spans="1:7" ht="51">
      <c r="A340" s="716" t="s">
        <v>3407</v>
      </c>
      <c r="B340" s="462" t="s">
        <v>3410</v>
      </c>
      <c r="C340" s="285" t="s">
        <v>3166</v>
      </c>
      <c r="D340" s="269">
        <v>35000</v>
      </c>
      <c r="E340" s="170">
        <v>558</v>
      </c>
      <c r="F340" s="275">
        <f t="shared" si="13"/>
        <v>19530000</v>
      </c>
      <c r="G340" s="304">
        <v>511</v>
      </c>
    </row>
    <row r="341" spans="1:7" ht="51">
      <c r="A341" s="716"/>
      <c r="B341" s="462" t="s">
        <v>3411</v>
      </c>
      <c r="C341" s="285" t="s">
        <v>3166</v>
      </c>
      <c r="D341" s="269">
        <v>35000</v>
      </c>
      <c r="E341" s="170">
        <v>43</v>
      </c>
      <c r="F341" s="275">
        <f t="shared" si="13"/>
        <v>1505000</v>
      </c>
      <c r="G341" s="304">
        <v>511</v>
      </c>
    </row>
    <row r="342" spans="1:7" ht="51">
      <c r="A342" s="716" t="s">
        <v>3408</v>
      </c>
      <c r="B342" s="462" t="s">
        <v>3410</v>
      </c>
      <c r="C342" s="285" t="s">
        <v>3166</v>
      </c>
      <c r="D342" s="269">
        <v>35000</v>
      </c>
      <c r="E342" s="170">
        <v>803</v>
      </c>
      <c r="F342" s="275">
        <f t="shared" si="13"/>
        <v>28105000</v>
      </c>
      <c r="G342" s="304">
        <v>511</v>
      </c>
    </row>
    <row r="343" spans="1:7" ht="51">
      <c r="A343" s="716"/>
      <c r="B343" s="462" t="s">
        <v>3411</v>
      </c>
      <c r="C343" s="285" t="s">
        <v>3166</v>
      </c>
      <c r="D343" s="269">
        <v>35000</v>
      </c>
      <c r="E343" s="170">
        <v>107</v>
      </c>
      <c r="F343" s="275">
        <f t="shared" si="13"/>
        <v>3745000</v>
      </c>
      <c r="G343" s="304">
        <v>511</v>
      </c>
    </row>
    <row r="344" spans="1:7" ht="51.75" thickBot="1">
      <c r="A344" s="856"/>
      <c r="B344" s="463" t="s">
        <v>3412</v>
      </c>
      <c r="C344" s="305" t="s">
        <v>3166</v>
      </c>
      <c r="D344" s="272">
        <v>25000</v>
      </c>
      <c r="E344" s="273">
        <v>1</v>
      </c>
      <c r="F344" s="276">
        <f t="shared" si="13"/>
        <v>25000</v>
      </c>
      <c r="G344" s="306">
        <v>511</v>
      </c>
    </row>
    <row r="345" spans="1:7" ht="12.75" customHeight="1">
      <c r="A345" s="853" t="s">
        <v>3415</v>
      </c>
      <c r="B345" s="854"/>
      <c r="C345" s="854"/>
      <c r="D345" s="854"/>
      <c r="E345" s="855"/>
      <c r="F345" s="289">
        <f>SUM(F6:F344)</f>
        <v>858438488.84133339</v>
      </c>
      <c r="G345" s="290"/>
    </row>
    <row r="346" spans="1:7">
      <c r="A346" s="277" t="s">
        <v>3164</v>
      </c>
      <c r="B346" s="278"/>
      <c r="C346" s="279"/>
      <c r="D346" s="280"/>
      <c r="E346" s="281"/>
      <c r="F346" s="280"/>
      <c r="G346" s="279"/>
    </row>
  </sheetData>
  <mergeCells count="29">
    <mergeCell ref="A320:A321"/>
    <mergeCell ref="A289:A291"/>
    <mergeCell ref="A292:A295"/>
    <mergeCell ref="A296:A298"/>
    <mergeCell ref="A299:A301"/>
    <mergeCell ref="A302:A303"/>
    <mergeCell ref="A307:A309"/>
    <mergeCell ref="A310:A313"/>
    <mergeCell ref="A318:A319"/>
    <mergeCell ref="A304:A306"/>
    <mergeCell ref="A314:A317"/>
    <mergeCell ref="A345:E345"/>
    <mergeCell ref="A322:A324"/>
    <mergeCell ref="A325:A326"/>
    <mergeCell ref="A327:A330"/>
    <mergeCell ref="A331:A332"/>
    <mergeCell ref="A333:A334"/>
    <mergeCell ref="A335:A336"/>
    <mergeCell ref="A337:A339"/>
    <mergeCell ref="A340:A341"/>
    <mergeCell ref="A342:A344"/>
    <mergeCell ref="A286:A288"/>
    <mergeCell ref="B6:B278"/>
    <mergeCell ref="A6:A278"/>
    <mergeCell ref="A1:G1"/>
    <mergeCell ref="A2:G2"/>
    <mergeCell ref="A3:G3"/>
    <mergeCell ref="A4:G4"/>
    <mergeCell ref="A280:A285"/>
  </mergeCells>
  <pageMargins left="0.70866141732283472" right="0.70866141732283472" top="0.74803149606299213" bottom="0.74803149606299213" header="0.31496062992125984" footer="0.31496062992125984"/>
  <pageSetup scale="51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0"/>
  <sheetViews>
    <sheetView view="pageBreakPreview" zoomScale="60" zoomScaleNormal="100" workbookViewId="0">
      <selection activeCell="E6" sqref="E6"/>
    </sheetView>
  </sheetViews>
  <sheetFormatPr baseColWidth="10" defaultRowHeight="12.75"/>
  <cols>
    <col min="1" max="1" width="30.42578125" style="316" customWidth="1"/>
    <col min="2" max="2" width="21.85546875" style="316" customWidth="1"/>
    <col min="3" max="3" width="39" style="316" customWidth="1"/>
    <col min="4" max="4" width="17.140625" style="320" customWidth="1"/>
    <col min="5" max="5" width="13.7109375" style="330" customWidth="1"/>
    <col min="6" max="6" width="20.7109375" style="316" customWidth="1"/>
    <col min="7" max="7" width="13.140625" style="89" customWidth="1"/>
    <col min="8" max="8" width="14.5703125" style="316" hidden="1" customWidth="1"/>
    <col min="9" max="12" width="11.42578125" style="316"/>
    <col min="13" max="13" width="13.85546875" style="316" customWidth="1"/>
    <col min="14" max="14" width="20.42578125" style="316" customWidth="1"/>
    <col min="15" max="16384" width="11.42578125" style="316"/>
  </cols>
  <sheetData>
    <row r="1" spans="1:19">
      <c r="A1" s="778" t="s">
        <v>0</v>
      </c>
      <c r="B1" s="778"/>
      <c r="C1" s="778"/>
      <c r="D1" s="778"/>
      <c r="E1" s="778"/>
      <c r="F1" s="778"/>
      <c r="G1" s="778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</row>
    <row r="2" spans="1:19" ht="12" customHeight="1">
      <c r="A2" s="861" t="s">
        <v>311</v>
      </c>
      <c r="B2" s="861"/>
      <c r="C2" s="861"/>
      <c r="D2" s="861"/>
      <c r="E2" s="861"/>
      <c r="F2" s="861"/>
      <c r="G2" s="861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19">
      <c r="A3" s="861" t="s">
        <v>3861</v>
      </c>
      <c r="B3" s="861"/>
      <c r="C3" s="861"/>
      <c r="D3" s="861"/>
      <c r="E3" s="861"/>
      <c r="F3" s="861"/>
      <c r="G3" s="861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</row>
    <row r="4" spans="1:19" ht="30" customHeight="1" thickBot="1">
      <c r="A4" s="862" t="s">
        <v>309</v>
      </c>
      <c r="B4" s="862"/>
      <c r="C4" s="862"/>
      <c r="D4" s="862"/>
      <c r="E4" s="862"/>
      <c r="F4" s="862"/>
      <c r="G4" s="862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</row>
    <row r="5" spans="1:19" ht="34.5" customHeight="1" thickBot="1">
      <c r="A5" s="178" t="s">
        <v>313</v>
      </c>
      <c r="B5" s="179" t="s">
        <v>1</v>
      </c>
      <c r="C5" s="180" t="s">
        <v>2</v>
      </c>
      <c r="D5" s="370" t="s">
        <v>3</v>
      </c>
      <c r="E5" s="371" t="s">
        <v>4</v>
      </c>
      <c r="F5" s="179" t="s">
        <v>5</v>
      </c>
      <c r="G5" s="181" t="s">
        <v>310</v>
      </c>
      <c r="H5" s="316" t="s">
        <v>3862</v>
      </c>
    </row>
    <row r="6" spans="1:19" ht="24" customHeight="1">
      <c r="A6" s="863" t="s">
        <v>4963</v>
      </c>
      <c r="B6" s="865" t="s">
        <v>7</v>
      </c>
      <c r="C6" s="403" t="s">
        <v>3895</v>
      </c>
      <c r="D6" s="404">
        <v>50</v>
      </c>
      <c r="E6" s="405">
        <v>500</v>
      </c>
      <c r="F6" s="404">
        <f t="shared" ref="F6:F68" si="0">+D6*E6</f>
        <v>25000</v>
      </c>
      <c r="G6" s="406">
        <v>211</v>
      </c>
      <c r="H6" s="860">
        <f>+F6+F7+F8+F9+F10+F11</f>
        <v>95000</v>
      </c>
    </row>
    <row r="7" spans="1:19" ht="24" customHeight="1">
      <c r="A7" s="864"/>
      <c r="B7" s="673"/>
      <c r="C7" s="353" t="s">
        <v>3896</v>
      </c>
      <c r="D7" s="317">
        <v>50</v>
      </c>
      <c r="E7" s="270">
        <v>500</v>
      </c>
      <c r="F7" s="317">
        <f t="shared" si="0"/>
        <v>25000</v>
      </c>
      <c r="G7" s="318">
        <v>211</v>
      </c>
      <c r="H7" s="860"/>
    </row>
    <row r="8" spans="1:19" ht="24" customHeight="1">
      <c r="A8" s="864"/>
      <c r="B8" s="673"/>
      <c r="C8" s="353" t="s">
        <v>878</v>
      </c>
      <c r="D8" s="317">
        <v>15</v>
      </c>
      <c r="E8" s="270">
        <v>500</v>
      </c>
      <c r="F8" s="317">
        <f t="shared" si="0"/>
        <v>7500</v>
      </c>
      <c r="G8" s="318">
        <v>211</v>
      </c>
      <c r="H8" s="860"/>
    </row>
    <row r="9" spans="1:19" ht="24" customHeight="1">
      <c r="A9" s="864"/>
      <c r="B9" s="673"/>
      <c r="C9" s="353" t="s">
        <v>3897</v>
      </c>
      <c r="D9" s="317">
        <v>25</v>
      </c>
      <c r="E9" s="270">
        <v>500</v>
      </c>
      <c r="F9" s="317">
        <f t="shared" si="0"/>
        <v>12500</v>
      </c>
      <c r="G9" s="318">
        <v>211</v>
      </c>
      <c r="H9" s="860"/>
    </row>
    <row r="10" spans="1:19" ht="24" customHeight="1">
      <c r="A10" s="864"/>
      <c r="B10" s="673"/>
      <c r="C10" s="353" t="s">
        <v>469</v>
      </c>
      <c r="D10" s="317">
        <v>35</v>
      </c>
      <c r="E10" s="270">
        <v>500</v>
      </c>
      <c r="F10" s="317">
        <f t="shared" si="0"/>
        <v>17500</v>
      </c>
      <c r="G10" s="318">
        <v>211</v>
      </c>
      <c r="H10" s="860"/>
    </row>
    <row r="11" spans="1:19" ht="24" customHeight="1">
      <c r="A11" s="864"/>
      <c r="B11" s="673"/>
      <c r="C11" s="353" t="s">
        <v>3898</v>
      </c>
      <c r="D11" s="317">
        <v>15</v>
      </c>
      <c r="E11" s="270">
        <v>500</v>
      </c>
      <c r="F11" s="317">
        <f t="shared" si="0"/>
        <v>7500</v>
      </c>
      <c r="G11" s="318">
        <v>211</v>
      </c>
      <c r="H11" s="860"/>
    </row>
    <row r="12" spans="1:19" ht="24" customHeight="1">
      <c r="A12" s="864"/>
      <c r="B12" s="673"/>
      <c r="C12" s="353" t="s">
        <v>3899</v>
      </c>
      <c r="D12" s="317">
        <v>40</v>
      </c>
      <c r="E12" s="270">
        <v>100</v>
      </c>
      <c r="F12" s="317">
        <f>+D12*E12</f>
        <v>4000</v>
      </c>
      <c r="G12" s="319">
        <v>214</v>
      </c>
      <c r="H12" s="860">
        <f>+F12+F13</f>
        <v>9000</v>
      </c>
    </row>
    <row r="13" spans="1:19" ht="24" customHeight="1">
      <c r="A13" s="864"/>
      <c r="B13" s="673"/>
      <c r="C13" s="353" t="s">
        <v>3900</v>
      </c>
      <c r="D13" s="317">
        <v>50</v>
      </c>
      <c r="E13" s="270">
        <v>100</v>
      </c>
      <c r="F13" s="317">
        <f t="shared" si="0"/>
        <v>5000</v>
      </c>
      <c r="G13" s="319">
        <v>214</v>
      </c>
      <c r="H13" s="860"/>
    </row>
    <row r="14" spans="1:19" ht="24" customHeight="1">
      <c r="A14" s="864"/>
      <c r="B14" s="673"/>
      <c r="C14" s="353" t="s">
        <v>3901</v>
      </c>
      <c r="D14" s="317">
        <v>25</v>
      </c>
      <c r="E14" s="270">
        <v>100</v>
      </c>
      <c r="F14" s="317">
        <f t="shared" si="0"/>
        <v>2500</v>
      </c>
      <c r="G14" s="319">
        <v>232</v>
      </c>
      <c r="H14" s="860">
        <f>+F14+F15</f>
        <v>5000</v>
      </c>
    </row>
    <row r="15" spans="1:19" ht="24" customHeight="1">
      <c r="A15" s="864"/>
      <c r="B15" s="673"/>
      <c r="C15" s="353" t="s">
        <v>3902</v>
      </c>
      <c r="D15" s="317">
        <v>50</v>
      </c>
      <c r="E15" s="270">
        <v>50</v>
      </c>
      <c r="F15" s="317">
        <f>+D15*E15</f>
        <v>2500</v>
      </c>
      <c r="G15" s="319">
        <v>232</v>
      </c>
      <c r="H15" s="860"/>
    </row>
    <row r="16" spans="1:19" ht="24" customHeight="1">
      <c r="A16" s="864"/>
      <c r="B16" s="673"/>
      <c r="C16" s="353" t="s">
        <v>1272</v>
      </c>
      <c r="D16" s="317">
        <v>75</v>
      </c>
      <c r="E16" s="270">
        <v>50</v>
      </c>
      <c r="F16" s="317">
        <f>+D16*E16</f>
        <v>3750</v>
      </c>
      <c r="G16" s="319">
        <v>233</v>
      </c>
      <c r="H16" s="860">
        <f>+F16+F17</f>
        <v>6250</v>
      </c>
    </row>
    <row r="17" spans="1:8">
      <c r="A17" s="864"/>
      <c r="B17" s="673"/>
      <c r="C17" s="353" t="s">
        <v>3903</v>
      </c>
      <c r="D17" s="317">
        <v>50</v>
      </c>
      <c r="E17" s="270">
        <v>50</v>
      </c>
      <c r="F17" s="317">
        <f>+D17*E17</f>
        <v>2500</v>
      </c>
      <c r="G17" s="319">
        <v>233</v>
      </c>
      <c r="H17" s="860"/>
    </row>
    <row r="18" spans="1:8">
      <c r="A18" s="864"/>
      <c r="B18" s="673"/>
      <c r="C18" s="96" t="s">
        <v>3904</v>
      </c>
      <c r="D18" s="317">
        <v>30</v>
      </c>
      <c r="E18" s="270">
        <v>1000</v>
      </c>
      <c r="F18" s="317">
        <f t="shared" si="0"/>
        <v>30000</v>
      </c>
      <c r="G18" s="319" t="s">
        <v>3863</v>
      </c>
      <c r="H18" s="860">
        <f>+F18+F19</f>
        <v>70000</v>
      </c>
    </row>
    <row r="19" spans="1:8">
      <c r="A19" s="864"/>
      <c r="B19" s="673"/>
      <c r="C19" s="96" t="s">
        <v>3905</v>
      </c>
      <c r="D19" s="317">
        <v>40</v>
      </c>
      <c r="E19" s="270">
        <v>1000</v>
      </c>
      <c r="F19" s="317">
        <f t="shared" si="0"/>
        <v>40000</v>
      </c>
      <c r="G19" s="319" t="s">
        <v>3863</v>
      </c>
      <c r="H19" s="860"/>
    </row>
    <row r="20" spans="1:8">
      <c r="A20" s="864"/>
      <c r="B20" s="673"/>
      <c r="C20" s="95" t="s">
        <v>3906</v>
      </c>
      <c r="D20" s="396">
        <v>750</v>
      </c>
      <c r="E20" s="397">
        <v>100</v>
      </c>
      <c r="F20" s="317">
        <f t="shared" si="0"/>
        <v>75000</v>
      </c>
      <c r="G20" s="319" t="s">
        <v>3864</v>
      </c>
      <c r="H20" s="860">
        <f>+F20+F21+F22+F23+F24+F25+F26</f>
        <v>107200</v>
      </c>
    </row>
    <row r="21" spans="1:8" ht="25.5">
      <c r="A21" s="864"/>
      <c r="B21" s="673"/>
      <c r="C21" s="95" t="s">
        <v>3907</v>
      </c>
      <c r="D21" s="396">
        <v>162</v>
      </c>
      <c r="E21" s="397">
        <v>100</v>
      </c>
      <c r="F21" s="317">
        <f t="shared" si="0"/>
        <v>16200</v>
      </c>
      <c r="G21" s="319" t="s">
        <v>3864</v>
      </c>
      <c r="H21" s="860"/>
    </row>
    <row r="22" spans="1:8">
      <c r="A22" s="864"/>
      <c r="B22" s="673"/>
      <c r="C22" s="122" t="s">
        <v>3908</v>
      </c>
      <c r="D22" s="396">
        <v>1</v>
      </c>
      <c r="E22" s="397">
        <v>2000</v>
      </c>
      <c r="F22" s="317">
        <f t="shared" si="0"/>
        <v>2000</v>
      </c>
      <c r="G22" s="319" t="s">
        <v>3864</v>
      </c>
      <c r="H22" s="860"/>
    </row>
    <row r="23" spans="1:8">
      <c r="A23" s="864"/>
      <c r="B23" s="673"/>
      <c r="C23" s="122" t="s">
        <v>1340</v>
      </c>
      <c r="D23" s="396">
        <v>0.5</v>
      </c>
      <c r="E23" s="397">
        <v>2000</v>
      </c>
      <c r="F23" s="317">
        <f t="shared" si="0"/>
        <v>1000</v>
      </c>
      <c r="G23" s="319" t="s">
        <v>3864</v>
      </c>
      <c r="H23" s="860"/>
    </row>
    <row r="24" spans="1:8">
      <c r="A24" s="864"/>
      <c r="B24" s="673"/>
      <c r="C24" s="122" t="s">
        <v>3909</v>
      </c>
      <c r="D24" s="396">
        <v>0.5</v>
      </c>
      <c r="E24" s="397">
        <v>2000</v>
      </c>
      <c r="F24" s="317">
        <f t="shared" si="0"/>
        <v>1000</v>
      </c>
      <c r="G24" s="319" t="s">
        <v>3864</v>
      </c>
      <c r="H24" s="860"/>
    </row>
    <row r="25" spans="1:8">
      <c r="A25" s="864"/>
      <c r="B25" s="673"/>
      <c r="C25" s="96" t="s">
        <v>3910</v>
      </c>
      <c r="D25" s="396">
        <v>1</v>
      </c>
      <c r="E25" s="397">
        <v>2000</v>
      </c>
      <c r="F25" s="317">
        <f t="shared" si="0"/>
        <v>2000</v>
      </c>
      <c r="G25" s="319" t="s">
        <v>3864</v>
      </c>
      <c r="H25" s="860"/>
    </row>
    <row r="26" spans="1:8">
      <c r="A26" s="864"/>
      <c r="B26" s="673"/>
      <c r="C26" s="96" t="s">
        <v>3911</v>
      </c>
      <c r="D26" s="396">
        <v>5</v>
      </c>
      <c r="E26" s="397">
        <v>2000</v>
      </c>
      <c r="F26" s="317">
        <f t="shared" si="0"/>
        <v>10000</v>
      </c>
      <c r="G26" s="319" t="s">
        <v>3864</v>
      </c>
      <c r="H26" s="860"/>
    </row>
    <row r="27" spans="1:8">
      <c r="A27" s="864"/>
      <c r="B27" s="673"/>
      <c r="C27" s="122" t="s">
        <v>919</v>
      </c>
      <c r="D27" s="317">
        <v>17</v>
      </c>
      <c r="E27" s="270">
        <v>1000</v>
      </c>
      <c r="F27" s="317">
        <f t="shared" si="0"/>
        <v>17000</v>
      </c>
      <c r="G27" s="319" t="s">
        <v>3865</v>
      </c>
      <c r="H27" s="860">
        <f>+F27+F28+F29</f>
        <v>39000</v>
      </c>
    </row>
    <row r="28" spans="1:8">
      <c r="A28" s="864"/>
      <c r="B28" s="673"/>
      <c r="C28" s="122" t="s">
        <v>918</v>
      </c>
      <c r="D28" s="317">
        <v>18</v>
      </c>
      <c r="E28" s="270">
        <v>1000</v>
      </c>
      <c r="F28" s="317">
        <f t="shared" si="0"/>
        <v>18000</v>
      </c>
      <c r="G28" s="319" t="s">
        <v>3865</v>
      </c>
      <c r="H28" s="860"/>
    </row>
    <row r="29" spans="1:8">
      <c r="A29" s="864"/>
      <c r="B29" s="673"/>
      <c r="C29" s="122" t="s">
        <v>3912</v>
      </c>
      <c r="D29" s="317">
        <v>20</v>
      </c>
      <c r="E29" s="270">
        <v>200</v>
      </c>
      <c r="F29" s="317">
        <f t="shared" si="0"/>
        <v>4000</v>
      </c>
      <c r="G29" s="319" t="s">
        <v>3865</v>
      </c>
      <c r="H29" s="860"/>
    </row>
    <row r="30" spans="1:8">
      <c r="A30" s="864"/>
      <c r="B30" s="673"/>
      <c r="C30" s="353" t="s">
        <v>3913</v>
      </c>
      <c r="D30" s="317">
        <v>1500</v>
      </c>
      <c r="E30" s="270">
        <v>10</v>
      </c>
      <c r="F30" s="317">
        <f t="shared" si="0"/>
        <v>15000</v>
      </c>
      <c r="G30" s="319">
        <v>245</v>
      </c>
      <c r="H30" s="320">
        <f>+F30</f>
        <v>15000</v>
      </c>
    </row>
    <row r="31" spans="1:8">
      <c r="A31" s="864"/>
      <c r="B31" s="673"/>
      <c r="C31" s="353" t="s">
        <v>3866</v>
      </c>
      <c r="D31" s="317">
        <v>2</v>
      </c>
      <c r="E31" s="270">
        <v>5000</v>
      </c>
      <c r="F31" s="317">
        <f t="shared" si="0"/>
        <v>10000</v>
      </c>
      <c r="G31" s="319">
        <v>247</v>
      </c>
      <c r="H31" s="320">
        <f>+F31</f>
        <v>10000</v>
      </c>
    </row>
    <row r="32" spans="1:8">
      <c r="A32" s="864"/>
      <c r="B32" s="673"/>
      <c r="C32" s="122" t="s">
        <v>3914</v>
      </c>
      <c r="D32" s="317">
        <v>1500</v>
      </c>
      <c r="E32" s="270">
        <v>200</v>
      </c>
      <c r="F32" s="317">
        <f t="shared" si="0"/>
        <v>300000</v>
      </c>
      <c r="G32" s="319" t="s">
        <v>3867</v>
      </c>
      <c r="H32" s="320">
        <f>+F32</f>
        <v>300000</v>
      </c>
    </row>
    <row r="33" spans="1:8">
      <c r="A33" s="864"/>
      <c r="B33" s="673"/>
      <c r="C33" s="353" t="s">
        <v>3915</v>
      </c>
      <c r="D33" s="317">
        <v>350</v>
      </c>
      <c r="E33" s="270">
        <v>10</v>
      </c>
      <c r="F33" s="317">
        <f t="shared" si="0"/>
        <v>3500</v>
      </c>
      <c r="G33" s="319">
        <v>254</v>
      </c>
      <c r="H33" s="320">
        <f>+F33</f>
        <v>3500</v>
      </c>
    </row>
    <row r="34" spans="1:8">
      <c r="A34" s="864"/>
      <c r="B34" s="673"/>
      <c r="C34" s="353" t="s">
        <v>993</v>
      </c>
      <c r="D34" s="317">
        <v>65</v>
      </c>
      <c r="E34" s="270">
        <v>200</v>
      </c>
      <c r="F34" s="317">
        <f t="shared" si="0"/>
        <v>13000</v>
      </c>
      <c r="G34" s="319">
        <v>261</v>
      </c>
      <c r="H34" s="860">
        <f>+F34+F35</f>
        <v>22000</v>
      </c>
    </row>
    <row r="35" spans="1:8">
      <c r="A35" s="864"/>
      <c r="B35" s="673"/>
      <c r="C35" s="353" t="s">
        <v>3916</v>
      </c>
      <c r="D35" s="317">
        <v>45</v>
      </c>
      <c r="E35" s="270">
        <v>200</v>
      </c>
      <c r="F35" s="317">
        <f>+D35*E35</f>
        <v>9000</v>
      </c>
      <c r="G35" s="319">
        <v>261</v>
      </c>
      <c r="H35" s="860"/>
    </row>
    <row r="36" spans="1:8">
      <c r="A36" s="864"/>
      <c r="B36" s="673"/>
      <c r="C36" s="353" t="s">
        <v>3917</v>
      </c>
      <c r="D36" s="317">
        <v>33</v>
      </c>
      <c r="E36" s="270">
        <v>2000</v>
      </c>
      <c r="F36" s="317">
        <f t="shared" si="0"/>
        <v>66000</v>
      </c>
      <c r="G36" s="319" t="s">
        <v>3868</v>
      </c>
      <c r="H36" s="860">
        <f>+F36+F37+F38</f>
        <v>208000</v>
      </c>
    </row>
    <row r="37" spans="1:8">
      <c r="A37" s="864"/>
      <c r="B37" s="673"/>
      <c r="C37" s="353" t="s">
        <v>3918</v>
      </c>
      <c r="D37" s="317">
        <v>35</v>
      </c>
      <c r="E37" s="270">
        <v>2000</v>
      </c>
      <c r="F37" s="317">
        <f>+D37*E37</f>
        <v>70000</v>
      </c>
      <c r="G37" s="319" t="s">
        <v>3868</v>
      </c>
      <c r="H37" s="860"/>
    </row>
    <row r="38" spans="1:8">
      <c r="A38" s="864"/>
      <c r="B38" s="673"/>
      <c r="C38" s="353" t="s">
        <v>3919</v>
      </c>
      <c r="D38" s="317">
        <v>36</v>
      </c>
      <c r="E38" s="270">
        <v>2000</v>
      </c>
      <c r="F38" s="317">
        <f>+D38*E38</f>
        <v>72000</v>
      </c>
      <c r="G38" s="319" t="s">
        <v>3868</v>
      </c>
      <c r="H38" s="860"/>
    </row>
    <row r="39" spans="1:8">
      <c r="A39" s="864"/>
      <c r="B39" s="673"/>
      <c r="C39" s="353" t="s">
        <v>3920</v>
      </c>
      <c r="D39" s="317">
        <v>65</v>
      </c>
      <c r="E39" s="270">
        <v>100</v>
      </c>
      <c r="F39" s="317">
        <f t="shared" si="0"/>
        <v>6500</v>
      </c>
      <c r="G39" s="319">
        <v>264</v>
      </c>
      <c r="H39" s="320">
        <f>+F39</f>
        <v>6500</v>
      </c>
    </row>
    <row r="40" spans="1:8">
      <c r="A40" s="864"/>
      <c r="B40" s="673"/>
      <c r="C40" s="122" t="s">
        <v>3921</v>
      </c>
      <c r="D40" s="317">
        <v>83</v>
      </c>
      <c r="E40" s="270">
        <v>20</v>
      </c>
      <c r="F40" s="317">
        <f t="shared" si="0"/>
        <v>1660</v>
      </c>
      <c r="G40" s="319">
        <v>267</v>
      </c>
      <c r="H40" s="860">
        <f>+F40+F41+F42+F43+F44+F45+F46+F47+F48+F49+F50+F52+F51+F53+F54+F55+F56</f>
        <v>115700</v>
      </c>
    </row>
    <row r="41" spans="1:8">
      <c r="A41" s="864"/>
      <c r="B41" s="673"/>
      <c r="C41" s="122" t="s">
        <v>3922</v>
      </c>
      <c r="D41" s="317">
        <v>125</v>
      </c>
      <c r="E41" s="270">
        <v>20</v>
      </c>
      <c r="F41" s="317">
        <f t="shared" si="0"/>
        <v>2500</v>
      </c>
      <c r="G41" s="319">
        <v>267</v>
      </c>
      <c r="H41" s="860"/>
    </row>
    <row r="42" spans="1:8">
      <c r="A42" s="864"/>
      <c r="B42" s="673"/>
      <c r="C42" s="122" t="s">
        <v>3923</v>
      </c>
      <c r="D42" s="317">
        <v>305</v>
      </c>
      <c r="E42" s="270">
        <v>20</v>
      </c>
      <c r="F42" s="317">
        <f t="shared" si="0"/>
        <v>6100</v>
      </c>
      <c r="G42" s="319">
        <v>267</v>
      </c>
      <c r="H42" s="860"/>
    </row>
    <row r="43" spans="1:8">
      <c r="A43" s="864"/>
      <c r="B43" s="673"/>
      <c r="C43" s="96" t="s">
        <v>3924</v>
      </c>
      <c r="D43" s="317">
        <v>305</v>
      </c>
      <c r="E43" s="270">
        <v>20</v>
      </c>
      <c r="F43" s="317">
        <f t="shared" si="0"/>
        <v>6100</v>
      </c>
      <c r="G43" s="319">
        <v>267</v>
      </c>
      <c r="H43" s="860"/>
    </row>
    <row r="44" spans="1:8">
      <c r="A44" s="864"/>
      <c r="B44" s="673"/>
      <c r="C44" s="122" t="s">
        <v>3925</v>
      </c>
      <c r="D44" s="317">
        <v>103</v>
      </c>
      <c r="E44" s="270">
        <v>20</v>
      </c>
      <c r="F44" s="317">
        <f t="shared" si="0"/>
        <v>2060</v>
      </c>
      <c r="G44" s="319">
        <v>267</v>
      </c>
      <c r="H44" s="860"/>
    </row>
    <row r="45" spans="1:8">
      <c r="A45" s="864"/>
      <c r="B45" s="673"/>
      <c r="C45" s="122" t="s">
        <v>3926</v>
      </c>
      <c r="D45" s="317">
        <v>163</v>
      </c>
      <c r="E45" s="270">
        <v>20</v>
      </c>
      <c r="F45" s="317">
        <f t="shared" si="0"/>
        <v>3260</v>
      </c>
      <c r="G45" s="319">
        <v>267</v>
      </c>
      <c r="H45" s="860"/>
    </row>
    <row r="46" spans="1:8">
      <c r="A46" s="864"/>
      <c r="B46" s="673"/>
      <c r="C46" s="96" t="s">
        <v>3927</v>
      </c>
      <c r="D46" s="317">
        <v>305</v>
      </c>
      <c r="E46" s="270">
        <v>20</v>
      </c>
      <c r="F46" s="317">
        <f t="shared" si="0"/>
        <v>6100</v>
      </c>
      <c r="G46" s="319">
        <v>267</v>
      </c>
      <c r="H46" s="860"/>
    </row>
    <row r="47" spans="1:8">
      <c r="A47" s="864"/>
      <c r="B47" s="673"/>
      <c r="C47" s="122" t="s">
        <v>3928</v>
      </c>
      <c r="D47" s="317">
        <v>305</v>
      </c>
      <c r="E47" s="270">
        <v>20</v>
      </c>
      <c r="F47" s="317">
        <f t="shared" si="0"/>
        <v>6100</v>
      </c>
      <c r="G47" s="319">
        <v>267</v>
      </c>
      <c r="H47" s="860"/>
    </row>
    <row r="48" spans="1:8">
      <c r="A48" s="864"/>
      <c r="B48" s="673"/>
      <c r="C48" s="122" t="s">
        <v>3929</v>
      </c>
      <c r="D48" s="317">
        <v>632</v>
      </c>
      <c r="E48" s="270">
        <v>20</v>
      </c>
      <c r="F48" s="317">
        <f t="shared" si="0"/>
        <v>12640</v>
      </c>
      <c r="G48" s="319">
        <v>267</v>
      </c>
      <c r="H48" s="860"/>
    </row>
    <row r="49" spans="1:8">
      <c r="A49" s="864"/>
      <c r="B49" s="673"/>
      <c r="C49" s="122" t="s">
        <v>3930</v>
      </c>
      <c r="D49" s="317">
        <v>866</v>
      </c>
      <c r="E49" s="270">
        <v>20</v>
      </c>
      <c r="F49" s="317">
        <f t="shared" si="0"/>
        <v>17320</v>
      </c>
      <c r="G49" s="319">
        <v>267</v>
      </c>
      <c r="H49" s="860"/>
    </row>
    <row r="50" spans="1:8">
      <c r="A50" s="864"/>
      <c r="B50" s="673"/>
      <c r="C50" s="96" t="s">
        <v>3931</v>
      </c>
      <c r="D50" s="317">
        <v>157</v>
      </c>
      <c r="E50" s="270">
        <v>20</v>
      </c>
      <c r="F50" s="317">
        <f t="shared" si="0"/>
        <v>3140</v>
      </c>
      <c r="G50" s="319">
        <v>267</v>
      </c>
      <c r="H50" s="860"/>
    </row>
    <row r="51" spans="1:8">
      <c r="A51" s="864"/>
      <c r="B51" s="673"/>
      <c r="C51" s="122" t="s">
        <v>3932</v>
      </c>
      <c r="D51" s="317">
        <v>610</v>
      </c>
      <c r="E51" s="270">
        <v>20</v>
      </c>
      <c r="F51" s="317">
        <f t="shared" si="0"/>
        <v>12200</v>
      </c>
      <c r="G51" s="319">
        <v>267</v>
      </c>
      <c r="H51" s="860"/>
    </row>
    <row r="52" spans="1:8">
      <c r="A52" s="864"/>
      <c r="B52" s="673"/>
      <c r="C52" s="122" t="s">
        <v>3933</v>
      </c>
      <c r="D52" s="317">
        <v>123</v>
      </c>
      <c r="E52" s="270">
        <v>20</v>
      </c>
      <c r="F52" s="317">
        <f t="shared" si="0"/>
        <v>2460</v>
      </c>
      <c r="G52" s="319">
        <v>267</v>
      </c>
      <c r="H52" s="860"/>
    </row>
    <row r="53" spans="1:8">
      <c r="A53" s="864"/>
      <c r="B53" s="673"/>
      <c r="C53" s="96" t="s">
        <v>3934</v>
      </c>
      <c r="D53" s="317">
        <v>323</v>
      </c>
      <c r="E53" s="270">
        <v>20</v>
      </c>
      <c r="F53" s="317">
        <f t="shared" si="0"/>
        <v>6460</v>
      </c>
      <c r="G53" s="319">
        <v>267</v>
      </c>
      <c r="H53" s="860"/>
    </row>
    <row r="54" spans="1:8">
      <c r="A54" s="864"/>
      <c r="B54" s="673"/>
      <c r="C54" s="122" t="s">
        <v>3935</v>
      </c>
      <c r="D54" s="317">
        <v>460</v>
      </c>
      <c r="E54" s="270">
        <v>20</v>
      </c>
      <c r="F54" s="317">
        <f t="shared" si="0"/>
        <v>9200</v>
      </c>
      <c r="G54" s="319">
        <v>267</v>
      </c>
      <c r="H54" s="860"/>
    </row>
    <row r="55" spans="1:8">
      <c r="A55" s="864"/>
      <c r="B55" s="673"/>
      <c r="C55" s="96" t="s">
        <v>3936</v>
      </c>
      <c r="D55" s="317">
        <v>460</v>
      </c>
      <c r="E55" s="270">
        <v>20</v>
      </c>
      <c r="F55" s="317">
        <f t="shared" si="0"/>
        <v>9200</v>
      </c>
      <c r="G55" s="319">
        <v>267</v>
      </c>
      <c r="H55" s="860"/>
    </row>
    <row r="56" spans="1:8">
      <c r="A56" s="864"/>
      <c r="B56" s="673"/>
      <c r="C56" s="122" t="s">
        <v>3937</v>
      </c>
      <c r="D56" s="317">
        <v>460</v>
      </c>
      <c r="E56" s="270">
        <v>20</v>
      </c>
      <c r="F56" s="317">
        <f t="shared" si="0"/>
        <v>9200</v>
      </c>
      <c r="G56" s="319">
        <v>267</v>
      </c>
      <c r="H56" s="860"/>
    </row>
    <row r="57" spans="1:8" ht="25.5">
      <c r="A57" s="864"/>
      <c r="B57" s="673"/>
      <c r="C57" s="95" t="s">
        <v>3938</v>
      </c>
      <c r="D57" s="321">
        <v>9</v>
      </c>
      <c r="E57" s="327">
        <v>1000</v>
      </c>
      <c r="F57" s="317">
        <f t="shared" si="0"/>
        <v>9000</v>
      </c>
      <c r="G57" s="319">
        <v>268</v>
      </c>
      <c r="H57" s="860">
        <f>+F57+F58+F59+F60</f>
        <v>26000</v>
      </c>
    </row>
    <row r="58" spans="1:8" ht="25.5">
      <c r="A58" s="864"/>
      <c r="B58" s="673"/>
      <c r="C58" s="95" t="s">
        <v>3938</v>
      </c>
      <c r="D58" s="321">
        <v>8</v>
      </c>
      <c r="E58" s="327">
        <v>1000</v>
      </c>
      <c r="F58" s="317">
        <f t="shared" si="0"/>
        <v>8000</v>
      </c>
      <c r="G58" s="319">
        <v>268</v>
      </c>
      <c r="H58" s="860"/>
    </row>
    <row r="59" spans="1:8" ht="25.5">
      <c r="A59" s="864"/>
      <c r="B59" s="673"/>
      <c r="C59" s="95" t="s">
        <v>3938</v>
      </c>
      <c r="D59" s="321">
        <v>5</v>
      </c>
      <c r="E59" s="327">
        <v>1000</v>
      </c>
      <c r="F59" s="317">
        <f t="shared" si="0"/>
        <v>5000</v>
      </c>
      <c r="G59" s="319">
        <v>268</v>
      </c>
      <c r="H59" s="860"/>
    </row>
    <row r="60" spans="1:8">
      <c r="A60" s="864"/>
      <c r="B60" s="673"/>
      <c r="C60" s="122" t="s">
        <v>3939</v>
      </c>
      <c r="D60" s="321">
        <v>5</v>
      </c>
      <c r="E60" s="327">
        <v>800</v>
      </c>
      <c r="F60" s="317">
        <f t="shared" si="0"/>
        <v>4000</v>
      </c>
      <c r="G60" s="319">
        <v>268</v>
      </c>
      <c r="H60" s="860"/>
    </row>
    <row r="61" spans="1:8">
      <c r="A61" s="864"/>
      <c r="B61" s="673"/>
      <c r="C61" s="353" t="s">
        <v>3940</v>
      </c>
      <c r="D61" s="317">
        <v>30</v>
      </c>
      <c r="E61" s="270">
        <v>100</v>
      </c>
      <c r="F61" s="317">
        <f t="shared" si="0"/>
        <v>3000</v>
      </c>
      <c r="G61" s="319">
        <v>269</v>
      </c>
      <c r="H61" s="860">
        <f>+F61+F62</f>
        <v>6500</v>
      </c>
    </row>
    <row r="62" spans="1:8">
      <c r="A62" s="864"/>
      <c r="B62" s="673"/>
      <c r="C62" s="353" t="s">
        <v>3941</v>
      </c>
      <c r="D62" s="317">
        <v>35</v>
      </c>
      <c r="E62" s="270">
        <v>100</v>
      </c>
      <c r="F62" s="317">
        <f>+D62*E62</f>
        <v>3500</v>
      </c>
      <c r="G62" s="319">
        <v>269</v>
      </c>
      <c r="H62" s="860"/>
    </row>
    <row r="63" spans="1:8">
      <c r="A63" s="864"/>
      <c r="B63" s="673"/>
      <c r="C63" s="353" t="s">
        <v>3942</v>
      </c>
      <c r="D63" s="317">
        <v>250</v>
      </c>
      <c r="E63" s="270">
        <v>5</v>
      </c>
      <c r="F63" s="317">
        <f t="shared" si="0"/>
        <v>1250</v>
      </c>
      <c r="G63" s="319">
        <v>272</v>
      </c>
      <c r="H63" s="860">
        <f>+F63+F64</f>
        <v>3750</v>
      </c>
    </row>
    <row r="64" spans="1:8">
      <c r="A64" s="864"/>
      <c r="B64" s="673"/>
      <c r="C64" s="353" t="s">
        <v>3943</v>
      </c>
      <c r="D64" s="317">
        <v>500</v>
      </c>
      <c r="E64" s="270">
        <v>5</v>
      </c>
      <c r="F64" s="317">
        <f>+D64*E64</f>
        <v>2500</v>
      </c>
      <c r="G64" s="319">
        <v>272</v>
      </c>
      <c r="H64" s="860"/>
    </row>
    <row r="65" spans="1:8">
      <c r="A65" s="864"/>
      <c r="B65" s="673"/>
      <c r="C65" s="353" t="s">
        <v>3944</v>
      </c>
      <c r="D65" s="317">
        <v>2500</v>
      </c>
      <c r="E65" s="270">
        <v>3</v>
      </c>
      <c r="F65" s="317">
        <f>+D65*E65</f>
        <v>7500</v>
      </c>
      <c r="G65" s="319">
        <v>273</v>
      </c>
      <c r="H65" s="322">
        <f>+F65</f>
        <v>7500</v>
      </c>
    </row>
    <row r="66" spans="1:8">
      <c r="A66" s="864"/>
      <c r="B66" s="673"/>
      <c r="C66" s="353" t="s">
        <v>3945</v>
      </c>
      <c r="D66" s="317">
        <v>65</v>
      </c>
      <c r="E66" s="270">
        <v>100</v>
      </c>
      <c r="F66" s="317">
        <f t="shared" si="0"/>
        <v>6500</v>
      </c>
      <c r="G66" s="319">
        <v>274</v>
      </c>
      <c r="H66" s="320">
        <f>+F66</f>
        <v>6500</v>
      </c>
    </row>
    <row r="67" spans="1:8">
      <c r="A67" s="864"/>
      <c r="B67" s="673"/>
      <c r="C67" s="353" t="s">
        <v>3946</v>
      </c>
      <c r="D67" s="317">
        <v>2.5</v>
      </c>
      <c r="E67" s="270">
        <v>2000</v>
      </c>
      <c r="F67" s="317">
        <f t="shared" si="0"/>
        <v>5000</v>
      </c>
      <c r="G67" s="319">
        <v>275</v>
      </c>
      <c r="H67" s="320">
        <f>+F67</f>
        <v>5000</v>
      </c>
    </row>
    <row r="68" spans="1:8">
      <c r="A68" s="864"/>
      <c r="B68" s="673"/>
      <c r="C68" s="353" t="s">
        <v>3947</v>
      </c>
      <c r="D68" s="317">
        <v>4</v>
      </c>
      <c r="E68" s="270">
        <v>500</v>
      </c>
      <c r="F68" s="317">
        <f t="shared" si="0"/>
        <v>2000</v>
      </c>
      <c r="G68" s="319">
        <v>281</v>
      </c>
      <c r="H68" s="860">
        <f>+F68+F69</f>
        <v>2500</v>
      </c>
    </row>
    <row r="69" spans="1:8">
      <c r="A69" s="864"/>
      <c r="B69" s="673"/>
      <c r="C69" s="353" t="s">
        <v>3948</v>
      </c>
      <c r="D69" s="317">
        <v>10</v>
      </c>
      <c r="E69" s="270">
        <v>50</v>
      </c>
      <c r="F69" s="317">
        <f>+D69*E69</f>
        <v>500</v>
      </c>
      <c r="G69" s="319">
        <v>281</v>
      </c>
      <c r="H69" s="860"/>
    </row>
    <row r="70" spans="1:8">
      <c r="A70" s="864"/>
      <c r="B70" s="673"/>
      <c r="C70" s="353" t="s">
        <v>3949</v>
      </c>
      <c r="D70" s="317">
        <v>75</v>
      </c>
      <c r="E70" s="270">
        <v>50</v>
      </c>
      <c r="F70" s="317">
        <f t="shared" ref="F70:F100" si="1">+D70*E70</f>
        <v>3750</v>
      </c>
      <c r="G70" s="319">
        <v>282</v>
      </c>
      <c r="H70" s="320">
        <f>+F70</f>
        <v>3750</v>
      </c>
    </row>
    <row r="71" spans="1:8">
      <c r="A71" s="864"/>
      <c r="B71" s="673"/>
      <c r="C71" s="353" t="s">
        <v>557</v>
      </c>
      <c r="D71" s="317">
        <v>10</v>
      </c>
      <c r="E71" s="270">
        <v>100</v>
      </c>
      <c r="F71" s="317">
        <f t="shared" si="1"/>
        <v>1000</v>
      </c>
      <c r="G71" s="319">
        <v>283</v>
      </c>
      <c r="H71" s="860">
        <f>+F71+F72</f>
        <v>2000</v>
      </c>
    </row>
    <row r="72" spans="1:8">
      <c r="A72" s="864"/>
      <c r="B72" s="673"/>
      <c r="C72" s="353" t="s">
        <v>3950</v>
      </c>
      <c r="D72" s="317">
        <v>10</v>
      </c>
      <c r="E72" s="270">
        <v>100</v>
      </c>
      <c r="F72" s="317">
        <f>+D72*E72</f>
        <v>1000</v>
      </c>
      <c r="G72" s="319">
        <v>283</v>
      </c>
      <c r="H72" s="860"/>
    </row>
    <row r="73" spans="1:8">
      <c r="A73" s="864"/>
      <c r="B73" s="673"/>
      <c r="C73" s="353" t="s">
        <v>1251</v>
      </c>
      <c r="D73" s="317">
        <v>80</v>
      </c>
      <c r="E73" s="270">
        <v>200</v>
      </c>
      <c r="F73" s="317">
        <f t="shared" si="1"/>
        <v>16000</v>
      </c>
      <c r="G73" s="319">
        <v>284</v>
      </c>
      <c r="H73" s="320">
        <f>+F73</f>
        <v>16000</v>
      </c>
    </row>
    <row r="74" spans="1:8">
      <c r="A74" s="864"/>
      <c r="B74" s="673"/>
      <c r="C74" s="353" t="s">
        <v>1449</v>
      </c>
      <c r="D74" s="317">
        <v>125</v>
      </c>
      <c r="E74" s="270">
        <v>20</v>
      </c>
      <c r="F74" s="317">
        <f t="shared" si="1"/>
        <v>2500</v>
      </c>
      <c r="G74" s="319">
        <v>285</v>
      </c>
      <c r="H74" s="320">
        <f>+F74</f>
        <v>2500</v>
      </c>
    </row>
    <row r="75" spans="1:8">
      <c r="A75" s="864"/>
      <c r="B75" s="673"/>
      <c r="C75" s="353" t="s">
        <v>3951</v>
      </c>
      <c r="D75" s="317">
        <v>50</v>
      </c>
      <c r="E75" s="270">
        <v>20</v>
      </c>
      <c r="F75" s="317">
        <f t="shared" si="1"/>
        <v>1000</v>
      </c>
      <c r="G75" s="319">
        <v>286</v>
      </c>
      <c r="H75" s="860">
        <f>+F75+F76+F77</f>
        <v>4250</v>
      </c>
    </row>
    <row r="76" spans="1:8">
      <c r="A76" s="864"/>
      <c r="B76" s="673"/>
      <c r="C76" s="353" t="s">
        <v>3952</v>
      </c>
      <c r="D76" s="317">
        <v>50</v>
      </c>
      <c r="E76" s="270">
        <v>20</v>
      </c>
      <c r="F76" s="317">
        <f>+D76*E76</f>
        <v>1000</v>
      </c>
      <c r="G76" s="319">
        <v>286</v>
      </c>
      <c r="H76" s="860"/>
    </row>
    <row r="77" spans="1:8">
      <c r="A77" s="864"/>
      <c r="B77" s="673"/>
      <c r="C77" s="353" t="s">
        <v>3953</v>
      </c>
      <c r="D77" s="317">
        <v>450</v>
      </c>
      <c r="E77" s="270">
        <v>5</v>
      </c>
      <c r="F77" s="317">
        <f>+D77*E77</f>
        <v>2250</v>
      </c>
      <c r="G77" s="319">
        <v>286</v>
      </c>
      <c r="H77" s="860"/>
    </row>
    <row r="78" spans="1:8">
      <c r="A78" s="864"/>
      <c r="B78" s="673"/>
      <c r="C78" s="353" t="s">
        <v>3954</v>
      </c>
      <c r="D78" s="317">
        <v>60</v>
      </c>
      <c r="E78" s="270">
        <v>50</v>
      </c>
      <c r="F78" s="317">
        <f t="shared" si="1"/>
        <v>3000</v>
      </c>
      <c r="G78" s="319">
        <v>289</v>
      </c>
      <c r="H78" s="320">
        <f>+F78</f>
        <v>3000</v>
      </c>
    </row>
    <row r="79" spans="1:8">
      <c r="A79" s="864"/>
      <c r="B79" s="673"/>
      <c r="C79" s="122" t="s">
        <v>573</v>
      </c>
      <c r="D79" s="317">
        <v>1</v>
      </c>
      <c r="E79" s="270">
        <v>500</v>
      </c>
      <c r="F79" s="317">
        <f t="shared" si="1"/>
        <v>500</v>
      </c>
      <c r="G79" s="319">
        <v>291</v>
      </c>
      <c r="H79" s="860">
        <f>+F79+F80+F81+F82+F83+F84+F85+F86+F87+F88+F89+F90+F91+F93+F92+F94+F95+F96+F97+F98+F99+F100</f>
        <v>63000</v>
      </c>
    </row>
    <row r="80" spans="1:8">
      <c r="A80" s="864"/>
      <c r="B80" s="673"/>
      <c r="C80" s="122" t="s">
        <v>3955</v>
      </c>
      <c r="D80" s="317">
        <v>8</v>
      </c>
      <c r="E80" s="270">
        <v>500</v>
      </c>
      <c r="F80" s="317">
        <f t="shared" si="1"/>
        <v>4000</v>
      </c>
      <c r="G80" s="319">
        <v>291</v>
      </c>
      <c r="H80" s="860"/>
    </row>
    <row r="81" spans="1:8">
      <c r="A81" s="864"/>
      <c r="B81" s="673"/>
      <c r="C81" s="96" t="s">
        <v>567</v>
      </c>
      <c r="D81" s="317">
        <v>50</v>
      </c>
      <c r="E81" s="270">
        <v>100</v>
      </c>
      <c r="F81" s="317">
        <f t="shared" si="1"/>
        <v>5000</v>
      </c>
      <c r="G81" s="319">
        <v>291</v>
      </c>
      <c r="H81" s="860"/>
    </row>
    <row r="82" spans="1:8">
      <c r="A82" s="864"/>
      <c r="B82" s="673"/>
      <c r="C82" s="122" t="s">
        <v>3956</v>
      </c>
      <c r="D82" s="317">
        <v>12</v>
      </c>
      <c r="E82" s="270">
        <v>500</v>
      </c>
      <c r="F82" s="317">
        <f t="shared" si="1"/>
        <v>6000</v>
      </c>
      <c r="G82" s="319">
        <v>291</v>
      </c>
      <c r="H82" s="860"/>
    </row>
    <row r="83" spans="1:8">
      <c r="A83" s="864"/>
      <c r="B83" s="673"/>
      <c r="C83" s="96" t="s">
        <v>338</v>
      </c>
      <c r="D83" s="317">
        <v>4</v>
      </c>
      <c r="E83" s="270">
        <v>500</v>
      </c>
      <c r="F83" s="317">
        <f t="shared" si="1"/>
        <v>2000</v>
      </c>
      <c r="G83" s="319">
        <v>291</v>
      </c>
      <c r="H83" s="860"/>
    </row>
    <row r="84" spans="1:8">
      <c r="A84" s="864"/>
      <c r="B84" s="673"/>
      <c r="C84" s="122" t="s">
        <v>3957</v>
      </c>
      <c r="D84" s="317">
        <v>8</v>
      </c>
      <c r="E84" s="270">
        <v>500</v>
      </c>
      <c r="F84" s="317">
        <f t="shared" si="1"/>
        <v>4000</v>
      </c>
      <c r="G84" s="319">
        <v>291</v>
      </c>
      <c r="H84" s="860"/>
    </row>
    <row r="85" spans="1:8">
      <c r="A85" s="864"/>
      <c r="B85" s="673"/>
      <c r="C85" s="122" t="s">
        <v>3958</v>
      </c>
      <c r="D85" s="317">
        <v>5</v>
      </c>
      <c r="E85" s="270">
        <v>500</v>
      </c>
      <c r="F85" s="317">
        <f t="shared" si="1"/>
        <v>2500</v>
      </c>
      <c r="G85" s="319">
        <v>291</v>
      </c>
      <c r="H85" s="860"/>
    </row>
    <row r="86" spans="1:8">
      <c r="A86" s="864"/>
      <c r="B86" s="673"/>
      <c r="C86" s="122" t="s">
        <v>3959</v>
      </c>
      <c r="D86" s="317">
        <v>9</v>
      </c>
      <c r="E86" s="270">
        <v>500</v>
      </c>
      <c r="F86" s="317">
        <f t="shared" si="1"/>
        <v>4500</v>
      </c>
      <c r="G86" s="319">
        <v>291</v>
      </c>
      <c r="H86" s="860"/>
    </row>
    <row r="87" spans="1:8">
      <c r="A87" s="864"/>
      <c r="B87" s="673"/>
      <c r="C87" s="122" t="s">
        <v>566</v>
      </c>
      <c r="D87" s="317">
        <v>2</v>
      </c>
      <c r="E87" s="270">
        <v>500</v>
      </c>
      <c r="F87" s="317">
        <f t="shared" si="1"/>
        <v>1000</v>
      </c>
      <c r="G87" s="319">
        <v>291</v>
      </c>
      <c r="H87" s="860"/>
    </row>
    <row r="88" spans="1:8">
      <c r="A88" s="864"/>
      <c r="B88" s="673"/>
      <c r="C88" s="96" t="s">
        <v>941</v>
      </c>
      <c r="D88" s="317">
        <v>2.5</v>
      </c>
      <c r="E88" s="270">
        <v>500</v>
      </c>
      <c r="F88" s="317">
        <f t="shared" si="1"/>
        <v>1250</v>
      </c>
      <c r="G88" s="319">
        <v>291</v>
      </c>
      <c r="H88" s="860"/>
    </row>
    <row r="89" spans="1:8">
      <c r="A89" s="864"/>
      <c r="B89" s="673"/>
      <c r="C89" s="122" t="s">
        <v>3960</v>
      </c>
      <c r="D89" s="317">
        <v>2.5</v>
      </c>
      <c r="E89" s="270">
        <v>500</v>
      </c>
      <c r="F89" s="317">
        <f t="shared" si="1"/>
        <v>1250</v>
      </c>
      <c r="G89" s="319">
        <v>291</v>
      </c>
      <c r="H89" s="860"/>
    </row>
    <row r="90" spans="1:8">
      <c r="A90" s="864"/>
      <c r="B90" s="673"/>
      <c r="C90" s="122" t="s">
        <v>3961</v>
      </c>
      <c r="D90" s="317">
        <v>7</v>
      </c>
      <c r="E90" s="270">
        <v>500</v>
      </c>
      <c r="F90" s="317">
        <f t="shared" si="1"/>
        <v>3500</v>
      </c>
      <c r="G90" s="319">
        <v>291</v>
      </c>
      <c r="H90" s="860"/>
    </row>
    <row r="91" spans="1:8">
      <c r="A91" s="864"/>
      <c r="B91" s="673"/>
      <c r="C91" s="96" t="s">
        <v>984</v>
      </c>
      <c r="D91" s="317">
        <v>5</v>
      </c>
      <c r="E91" s="270">
        <v>500</v>
      </c>
      <c r="F91" s="317">
        <f t="shared" si="1"/>
        <v>2500</v>
      </c>
      <c r="G91" s="319">
        <v>291</v>
      </c>
      <c r="H91" s="860"/>
    </row>
    <row r="92" spans="1:8">
      <c r="A92" s="864"/>
      <c r="B92" s="673"/>
      <c r="C92" s="122" t="s">
        <v>3962</v>
      </c>
      <c r="D92" s="317">
        <v>5</v>
      </c>
      <c r="E92" s="270">
        <v>500</v>
      </c>
      <c r="F92" s="317">
        <f t="shared" si="1"/>
        <v>2500</v>
      </c>
      <c r="G92" s="319">
        <v>291</v>
      </c>
      <c r="H92" s="860"/>
    </row>
    <row r="93" spans="1:8">
      <c r="A93" s="864"/>
      <c r="B93" s="673"/>
      <c r="C93" s="96" t="s">
        <v>3963</v>
      </c>
      <c r="D93" s="317">
        <v>5</v>
      </c>
      <c r="E93" s="270">
        <v>500</v>
      </c>
      <c r="F93" s="317">
        <f t="shared" si="1"/>
        <v>2500</v>
      </c>
      <c r="G93" s="319">
        <v>291</v>
      </c>
      <c r="H93" s="860"/>
    </row>
    <row r="94" spans="1:8">
      <c r="A94" s="864"/>
      <c r="B94" s="673"/>
      <c r="C94" s="96" t="s">
        <v>3964</v>
      </c>
      <c r="D94" s="317">
        <v>6</v>
      </c>
      <c r="E94" s="270">
        <v>500</v>
      </c>
      <c r="F94" s="317">
        <f t="shared" si="1"/>
        <v>3000</v>
      </c>
      <c r="G94" s="319">
        <v>291</v>
      </c>
      <c r="H94" s="860"/>
    </row>
    <row r="95" spans="1:8">
      <c r="A95" s="864"/>
      <c r="B95" s="673"/>
      <c r="C95" s="122" t="s">
        <v>824</v>
      </c>
      <c r="D95" s="317">
        <v>8</v>
      </c>
      <c r="E95" s="270">
        <v>500</v>
      </c>
      <c r="F95" s="317">
        <f t="shared" si="1"/>
        <v>4000</v>
      </c>
      <c r="G95" s="319">
        <v>291</v>
      </c>
      <c r="H95" s="860"/>
    </row>
    <row r="96" spans="1:8">
      <c r="A96" s="864"/>
      <c r="B96" s="673"/>
      <c r="C96" s="96" t="s">
        <v>3965</v>
      </c>
      <c r="D96" s="317">
        <v>9</v>
      </c>
      <c r="E96" s="270">
        <v>500</v>
      </c>
      <c r="F96" s="317">
        <f t="shared" si="1"/>
        <v>4500</v>
      </c>
      <c r="G96" s="319">
        <v>291</v>
      </c>
      <c r="H96" s="860"/>
    </row>
    <row r="97" spans="1:8">
      <c r="A97" s="864"/>
      <c r="B97" s="673"/>
      <c r="C97" s="122" t="s">
        <v>3966</v>
      </c>
      <c r="D97" s="317">
        <v>5</v>
      </c>
      <c r="E97" s="270">
        <v>500</v>
      </c>
      <c r="F97" s="317">
        <f t="shared" si="1"/>
        <v>2500</v>
      </c>
      <c r="G97" s="319">
        <v>291</v>
      </c>
      <c r="H97" s="860"/>
    </row>
    <row r="98" spans="1:8">
      <c r="A98" s="864"/>
      <c r="B98" s="673"/>
      <c r="C98" s="96" t="s">
        <v>3967</v>
      </c>
      <c r="D98" s="317">
        <v>3</v>
      </c>
      <c r="E98" s="270">
        <v>500</v>
      </c>
      <c r="F98" s="317">
        <f t="shared" si="1"/>
        <v>1500</v>
      </c>
      <c r="G98" s="319">
        <v>291</v>
      </c>
      <c r="H98" s="860"/>
    </row>
    <row r="99" spans="1:8">
      <c r="A99" s="864"/>
      <c r="B99" s="673"/>
      <c r="C99" s="122" t="s">
        <v>3968</v>
      </c>
      <c r="D99" s="317">
        <v>5</v>
      </c>
      <c r="E99" s="270">
        <v>500</v>
      </c>
      <c r="F99" s="317">
        <f t="shared" si="1"/>
        <v>2500</v>
      </c>
      <c r="G99" s="319">
        <v>291</v>
      </c>
      <c r="H99" s="860"/>
    </row>
    <row r="100" spans="1:8">
      <c r="A100" s="864"/>
      <c r="B100" s="673"/>
      <c r="C100" s="122" t="s">
        <v>562</v>
      </c>
      <c r="D100" s="317">
        <v>20</v>
      </c>
      <c r="E100" s="270">
        <v>100</v>
      </c>
      <c r="F100" s="317">
        <f t="shared" si="1"/>
        <v>2000</v>
      </c>
      <c r="G100" s="319">
        <v>291</v>
      </c>
      <c r="H100" s="860"/>
    </row>
    <row r="101" spans="1:8">
      <c r="A101" s="864"/>
      <c r="B101" s="673"/>
      <c r="C101" s="353" t="s">
        <v>3969</v>
      </c>
      <c r="D101" s="317">
        <v>14</v>
      </c>
      <c r="E101" s="270">
        <v>300</v>
      </c>
      <c r="F101" s="317">
        <f>+D101*E101</f>
        <v>4200</v>
      </c>
      <c r="G101" s="319" t="s">
        <v>3869</v>
      </c>
      <c r="H101" s="860">
        <f>+F101+F102+F103+F104+F105+F106+F107+F108+F109</f>
        <v>54000</v>
      </c>
    </row>
    <row r="102" spans="1:8" ht="25.5">
      <c r="A102" s="864"/>
      <c r="B102" s="673"/>
      <c r="C102" s="95" t="s">
        <v>3970</v>
      </c>
      <c r="D102" s="317">
        <v>16</v>
      </c>
      <c r="E102" s="270">
        <v>300</v>
      </c>
      <c r="F102" s="317">
        <f t="shared" ref="F102:F135" si="2">+D102*E102</f>
        <v>4800</v>
      </c>
      <c r="G102" s="319" t="s">
        <v>3869</v>
      </c>
      <c r="H102" s="860"/>
    </row>
    <row r="103" spans="1:8">
      <c r="A103" s="864"/>
      <c r="B103" s="673"/>
      <c r="C103" s="95" t="s">
        <v>3971</v>
      </c>
      <c r="D103" s="317">
        <v>6</v>
      </c>
      <c r="E103" s="270">
        <v>300</v>
      </c>
      <c r="F103" s="317">
        <f t="shared" si="2"/>
        <v>1800</v>
      </c>
      <c r="G103" s="319" t="s">
        <v>3869</v>
      </c>
      <c r="H103" s="860"/>
    </row>
    <row r="104" spans="1:8">
      <c r="A104" s="864"/>
      <c r="B104" s="673"/>
      <c r="C104" s="95" t="s">
        <v>3972</v>
      </c>
      <c r="D104" s="317">
        <v>8</v>
      </c>
      <c r="E104" s="270">
        <v>300</v>
      </c>
      <c r="F104" s="317">
        <f t="shared" si="2"/>
        <v>2400</v>
      </c>
      <c r="G104" s="319" t="s">
        <v>3869</v>
      </c>
      <c r="H104" s="860"/>
    </row>
    <row r="105" spans="1:8">
      <c r="A105" s="864"/>
      <c r="B105" s="673"/>
      <c r="C105" s="95" t="s">
        <v>3973</v>
      </c>
      <c r="D105" s="317">
        <v>49</v>
      </c>
      <c r="E105" s="270">
        <v>300</v>
      </c>
      <c r="F105" s="317">
        <f t="shared" si="2"/>
        <v>14700</v>
      </c>
      <c r="G105" s="319" t="s">
        <v>3869</v>
      </c>
      <c r="H105" s="860"/>
    </row>
    <row r="106" spans="1:8">
      <c r="A106" s="864"/>
      <c r="B106" s="673"/>
      <c r="C106" s="95" t="s">
        <v>3974</v>
      </c>
      <c r="D106" s="317">
        <v>20</v>
      </c>
      <c r="E106" s="270">
        <v>300</v>
      </c>
      <c r="F106" s="317">
        <f t="shared" si="2"/>
        <v>6000</v>
      </c>
      <c r="G106" s="319" t="s">
        <v>3869</v>
      </c>
      <c r="H106" s="860"/>
    </row>
    <row r="107" spans="1:8">
      <c r="A107" s="864"/>
      <c r="B107" s="673"/>
      <c r="C107" s="122" t="s">
        <v>3975</v>
      </c>
      <c r="D107" s="396">
        <v>42</v>
      </c>
      <c r="E107" s="270">
        <v>300</v>
      </c>
      <c r="F107" s="317">
        <f t="shared" si="2"/>
        <v>12600</v>
      </c>
      <c r="G107" s="319" t="s">
        <v>3869</v>
      </c>
      <c r="H107" s="860"/>
    </row>
    <row r="108" spans="1:8" ht="25.5">
      <c r="A108" s="864"/>
      <c r="B108" s="673"/>
      <c r="C108" s="95" t="s">
        <v>3976</v>
      </c>
      <c r="D108" s="321">
        <v>5</v>
      </c>
      <c r="E108" s="270">
        <v>300</v>
      </c>
      <c r="F108" s="317">
        <f t="shared" si="2"/>
        <v>1500</v>
      </c>
      <c r="G108" s="319" t="s">
        <v>3869</v>
      </c>
      <c r="H108" s="860"/>
    </row>
    <row r="109" spans="1:8">
      <c r="A109" s="864"/>
      <c r="B109" s="673"/>
      <c r="C109" s="95" t="s">
        <v>3977</v>
      </c>
      <c r="D109" s="396">
        <v>20</v>
      </c>
      <c r="E109" s="270">
        <v>300</v>
      </c>
      <c r="F109" s="317">
        <f t="shared" si="2"/>
        <v>6000</v>
      </c>
      <c r="G109" s="319" t="s">
        <v>3869</v>
      </c>
      <c r="H109" s="860"/>
    </row>
    <row r="110" spans="1:8">
      <c r="A110" s="864"/>
      <c r="B110" s="673"/>
      <c r="C110" s="353" t="s">
        <v>3978</v>
      </c>
      <c r="D110" s="317">
        <v>450</v>
      </c>
      <c r="E110" s="270">
        <v>5</v>
      </c>
      <c r="F110" s="317">
        <f t="shared" si="2"/>
        <v>2250</v>
      </c>
      <c r="G110" s="319">
        <v>296</v>
      </c>
      <c r="H110" s="860">
        <f>+F110+F111+F112+F113</f>
        <v>2850</v>
      </c>
    </row>
    <row r="111" spans="1:8">
      <c r="A111" s="864"/>
      <c r="B111" s="673"/>
      <c r="C111" s="353" t="s">
        <v>3979</v>
      </c>
      <c r="D111" s="317">
        <v>8</v>
      </c>
      <c r="E111" s="270">
        <v>25</v>
      </c>
      <c r="F111" s="317">
        <f t="shared" si="2"/>
        <v>200</v>
      </c>
      <c r="G111" s="319">
        <v>296</v>
      </c>
      <c r="H111" s="860"/>
    </row>
    <row r="112" spans="1:8">
      <c r="A112" s="864"/>
      <c r="B112" s="673"/>
      <c r="C112" s="353" t="s">
        <v>3980</v>
      </c>
      <c r="D112" s="317">
        <v>8</v>
      </c>
      <c r="E112" s="270">
        <v>25</v>
      </c>
      <c r="F112" s="317">
        <f t="shared" si="2"/>
        <v>200</v>
      </c>
      <c r="G112" s="319">
        <v>296</v>
      </c>
      <c r="H112" s="860"/>
    </row>
    <row r="113" spans="1:15">
      <c r="A113" s="864"/>
      <c r="B113" s="673"/>
      <c r="C113" s="353" t="s">
        <v>3981</v>
      </c>
      <c r="D113" s="317">
        <v>8</v>
      </c>
      <c r="E113" s="270">
        <v>25</v>
      </c>
      <c r="F113" s="317">
        <f t="shared" si="2"/>
        <v>200</v>
      </c>
      <c r="G113" s="319">
        <v>296</v>
      </c>
      <c r="H113" s="860"/>
    </row>
    <row r="114" spans="1:15">
      <c r="A114" s="864"/>
      <c r="B114" s="673"/>
      <c r="C114" s="353" t="s">
        <v>3982</v>
      </c>
      <c r="D114" s="317">
        <v>4</v>
      </c>
      <c r="E114" s="270">
        <v>500</v>
      </c>
      <c r="F114" s="317">
        <f t="shared" si="2"/>
        <v>2000</v>
      </c>
      <c r="G114" s="319">
        <v>297</v>
      </c>
      <c r="H114" s="860">
        <f>+F114+F115+F116+F117+F118</f>
        <v>30000</v>
      </c>
    </row>
    <row r="115" spans="1:15">
      <c r="A115" s="864"/>
      <c r="B115" s="673"/>
      <c r="C115" s="353" t="s">
        <v>3983</v>
      </c>
      <c r="D115" s="317">
        <v>20</v>
      </c>
      <c r="E115" s="270">
        <v>500</v>
      </c>
      <c r="F115" s="317">
        <f t="shared" si="2"/>
        <v>10000</v>
      </c>
      <c r="G115" s="319">
        <v>297</v>
      </c>
      <c r="H115" s="860"/>
    </row>
    <row r="116" spans="1:15">
      <c r="A116" s="864"/>
      <c r="B116" s="673"/>
      <c r="C116" s="353" t="s">
        <v>1152</v>
      </c>
      <c r="D116" s="317">
        <v>3</v>
      </c>
      <c r="E116" s="270">
        <v>500</v>
      </c>
      <c r="F116" s="317">
        <f t="shared" si="2"/>
        <v>1500</v>
      </c>
      <c r="G116" s="319">
        <v>297</v>
      </c>
      <c r="H116" s="860"/>
    </row>
    <row r="117" spans="1:15">
      <c r="A117" s="864"/>
      <c r="B117" s="673"/>
      <c r="C117" s="353" t="s">
        <v>3984</v>
      </c>
      <c r="D117" s="317">
        <v>8</v>
      </c>
      <c r="E117" s="270">
        <v>500</v>
      </c>
      <c r="F117" s="317">
        <f t="shared" si="2"/>
        <v>4000</v>
      </c>
      <c r="G117" s="319">
        <v>297</v>
      </c>
      <c r="H117" s="860"/>
    </row>
    <row r="118" spans="1:15">
      <c r="A118" s="864"/>
      <c r="B118" s="673"/>
      <c r="C118" s="353" t="s">
        <v>3985</v>
      </c>
      <c r="D118" s="317">
        <v>25</v>
      </c>
      <c r="E118" s="270">
        <v>500</v>
      </c>
      <c r="F118" s="317">
        <f t="shared" si="2"/>
        <v>12500</v>
      </c>
      <c r="G118" s="319">
        <v>297</v>
      </c>
      <c r="H118" s="860"/>
    </row>
    <row r="119" spans="1:15">
      <c r="A119" s="864"/>
      <c r="B119" s="673"/>
      <c r="C119" s="353" t="s">
        <v>2891</v>
      </c>
      <c r="D119" s="317">
        <v>55</v>
      </c>
      <c r="E119" s="270">
        <v>2000</v>
      </c>
      <c r="F119" s="317">
        <f t="shared" si="2"/>
        <v>110000</v>
      </c>
      <c r="G119" s="319" t="s">
        <v>3870</v>
      </c>
      <c r="H119" s="860">
        <f>+F119+F120</f>
        <v>220000</v>
      </c>
    </row>
    <row r="120" spans="1:15">
      <c r="A120" s="864"/>
      <c r="B120" s="673"/>
      <c r="C120" s="353" t="s">
        <v>2893</v>
      </c>
      <c r="D120" s="317">
        <v>55</v>
      </c>
      <c r="E120" s="270">
        <v>2000</v>
      </c>
      <c r="F120" s="317">
        <f t="shared" si="2"/>
        <v>110000</v>
      </c>
      <c r="G120" s="319" t="s">
        <v>3870</v>
      </c>
      <c r="H120" s="860"/>
    </row>
    <row r="121" spans="1:15">
      <c r="A121" s="864"/>
      <c r="B121" s="673"/>
      <c r="C121" s="353" t="s">
        <v>2900</v>
      </c>
      <c r="D121" s="317">
        <v>35</v>
      </c>
      <c r="E121" s="270">
        <v>200</v>
      </c>
      <c r="F121" s="317">
        <f t="shared" si="2"/>
        <v>7000</v>
      </c>
      <c r="G121" s="319">
        <v>299</v>
      </c>
      <c r="H121" s="320">
        <f>+F121</f>
        <v>7000</v>
      </c>
    </row>
    <row r="122" spans="1:15">
      <c r="A122" s="864"/>
      <c r="B122" s="673"/>
      <c r="C122" s="391" t="s">
        <v>4387</v>
      </c>
      <c r="D122" s="398">
        <v>45000</v>
      </c>
      <c r="E122" s="399">
        <v>12</v>
      </c>
      <c r="F122" s="393">
        <v>800000</v>
      </c>
      <c r="G122" s="407">
        <v>111</v>
      </c>
    </row>
    <row r="123" spans="1:15">
      <c r="A123" s="864"/>
      <c r="B123" s="673"/>
      <c r="C123" s="392" t="s">
        <v>630</v>
      </c>
      <c r="D123" s="398">
        <v>7000</v>
      </c>
      <c r="E123" s="399">
        <v>12</v>
      </c>
      <c r="F123" s="393">
        <f t="shared" si="2"/>
        <v>84000</v>
      </c>
      <c r="G123" s="407">
        <v>112</v>
      </c>
      <c r="H123" s="320">
        <f>SUM(H6:H122)</f>
        <v>1478250</v>
      </c>
    </row>
    <row r="124" spans="1:15" ht="13.5" thickBot="1">
      <c r="A124" s="864"/>
      <c r="B124" s="673"/>
      <c r="C124" s="392" t="s">
        <v>4388</v>
      </c>
      <c r="D124" s="398">
        <v>80000</v>
      </c>
      <c r="E124" s="399">
        <v>12</v>
      </c>
      <c r="F124" s="393">
        <v>1000000</v>
      </c>
      <c r="G124" s="407">
        <v>113</v>
      </c>
    </row>
    <row r="125" spans="1:15" ht="26.25" thickBot="1">
      <c r="A125" s="864"/>
      <c r="B125" s="673"/>
      <c r="C125" s="391" t="s">
        <v>4389</v>
      </c>
      <c r="D125" s="398">
        <v>100</v>
      </c>
      <c r="E125" s="399">
        <v>12</v>
      </c>
      <c r="F125" s="393">
        <f t="shared" si="2"/>
        <v>1200</v>
      </c>
      <c r="G125" s="407">
        <v>114</v>
      </c>
      <c r="M125" s="324">
        <v>361102092</v>
      </c>
      <c r="N125" s="325">
        <v>37798500</v>
      </c>
      <c r="O125" s="325">
        <v>400048585</v>
      </c>
    </row>
    <row r="126" spans="1:15">
      <c r="A126" s="864"/>
      <c r="B126" s="673"/>
      <c r="C126" s="392" t="s">
        <v>4390</v>
      </c>
      <c r="D126" s="398">
        <v>800</v>
      </c>
      <c r="E126" s="399">
        <v>12</v>
      </c>
      <c r="F126" s="393">
        <f t="shared" si="2"/>
        <v>9600</v>
      </c>
      <c r="G126" s="407">
        <v>115</v>
      </c>
    </row>
    <row r="127" spans="1:15" ht="25.5">
      <c r="A127" s="864"/>
      <c r="B127" s="673"/>
      <c r="C127" s="391" t="s">
        <v>4391</v>
      </c>
      <c r="D127" s="398">
        <v>3750</v>
      </c>
      <c r="E127" s="399">
        <v>20</v>
      </c>
      <c r="F127" s="393">
        <f t="shared" si="2"/>
        <v>75000</v>
      </c>
      <c r="G127" s="407">
        <v>121</v>
      </c>
    </row>
    <row r="128" spans="1:15">
      <c r="A128" s="864"/>
      <c r="B128" s="673"/>
      <c r="C128" s="392" t="s">
        <v>4392</v>
      </c>
      <c r="D128" s="398">
        <v>6250</v>
      </c>
      <c r="E128" s="399">
        <v>12</v>
      </c>
      <c r="F128" s="393">
        <f t="shared" si="2"/>
        <v>75000</v>
      </c>
      <c r="G128" s="407">
        <v>122</v>
      </c>
    </row>
    <row r="129" spans="1:14" ht="13.5" thickBot="1">
      <c r="A129" s="864"/>
      <c r="B129" s="673"/>
      <c r="C129" s="287"/>
      <c r="D129" s="400"/>
      <c r="E129" s="270"/>
      <c r="F129" s="287"/>
      <c r="G129" s="318"/>
    </row>
    <row r="130" spans="1:14" ht="13.5" thickBot="1">
      <c r="A130" s="864"/>
      <c r="B130" s="673"/>
      <c r="C130" s="392" t="s">
        <v>4393</v>
      </c>
      <c r="D130" s="398">
        <v>100</v>
      </c>
      <c r="E130" s="399">
        <v>12</v>
      </c>
      <c r="F130" s="393">
        <f t="shared" si="2"/>
        <v>1200</v>
      </c>
      <c r="G130" s="407">
        <v>141</v>
      </c>
      <c r="M130" s="316" t="s">
        <v>3871</v>
      </c>
      <c r="N130" s="326" t="e">
        <f>+#REF!</f>
        <v>#REF!</v>
      </c>
    </row>
    <row r="131" spans="1:14" ht="13.5" thickBot="1">
      <c r="A131" s="864"/>
      <c r="B131" s="673"/>
      <c r="C131" s="392" t="s">
        <v>408</v>
      </c>
      <c r="D131" s="398">
        <v>79818</v>
      </c>
      <c r="E131" s="399">
        <v>12</v>
      </c>
      <c r="F131" s="393">
        <v>1500000</v>
      </c>
      <c r="G131" s="407">
        <v>151</v>
      </c>
      <c r="M131" s="316" t="s">
        <v>3872</v>
      </c>
      <c r="N131" s="326" t="e">
        <f>+#REF!</f>
        <v>#REF!</v>
      </c>
    </row>
    <row r="132" spans="1:14" ht="26.25" thickBot="1">
      <c r="A132" s="864"/>
      <c r="B132" s="673"/>
      <c r="C132" s="391" t="s">
        <v>4394</v>
      </c>
      <c r="D132" s="398">
        <v>2500</v>
      </c>
      <c r="E132" s="399">
        <v>12</v>
      </c>
      <c r="F132" s="393">
        <f t="shared" si="2"/>
        <v>30000</v>
      </c>
      <c r="G132" s="407">
        <v>158</v>
      </c>
      <c r="M132" s="316" t="s">
        <v>3873</v>
      </c>
      <c r="N132" s="326" t="e">
        <f>+#REF!</f>
        <v>#REF!</v>
      </c>
    </row>
    <row r="133" spans="1:14" ht="26.25" thickBot="1">
      <c r="A133" s="864"/>
      <c r="B133" s="673"/>
      <c r="C133" s="391" t="s">
        <v>4395</v>
      </c>
      <c r="D133" s="398">
        <v>2000</v>
      </c>
      <c r="E133" s="399">
        <v>12</v>
      </c>
      <c r="F133" s="393">
        <f t="shared" si="2"/>
        <v>24000</v>
      </c>
      <c r="G133" s="407">
        <v>162</v>
      </c>
      <c r="M133" s="316" t="s">
        <v>3874</v>
      </c>
      <c r="N133" s="326" t="e">
        <f>+#REF!</f>
        <v>#REF!</v>
      </c>
    </row>
    <row r="134" spans="1:14" ht="25.5">
      <c r="A134" s="864"/>
      <c r="B134" s="673"/>
      <c r="C134" s="391" t="s">
        <v>4396</v>
      </c>
      <c r="D134" s="398">
        <v>7500</v>
      </c>
      <c r="E134" s="399">
        <v>40</v>
      </c>
      <c r="F134" s="393">
        <f t="shared" si="2"/>
        <v>300000</v>
      </c>
      <c r="G134" s="407">
        <v>165</v>
      </c>
      <c r="M134" s="316" t="s">
        <v>3875</v>
      </c>
      <c r="N134" s="320" t="e">
        <f>+#REF!+#REF!+#REF!+#REF!+#REF!+#REF!+#REF!+#REF!+#REF!+#REF!+#REF!+#REF!+#REF!+#REF!</f>
        <v>#REF!</v>
      </c>
    </row>
    <row r="135" spans="1:14" ht="25.5">
      <c r="A135" s="864"/>
      <c r="B135" s="673"/>
      <c r="C135" s="391" t="s">
        <v>4397</v>
      </c>
      <c r="D135" s="398">
        <v>2000</v>
      </c>
      <c r="E135" s="399">
        <v>12</v>
      </c>
      <c r="F135" s="393">
        <f t="shared" si="2"/>
        <v>24000</v>
      </c>
      <c r="G135" s="407">
        <v>169</v>
      </c>
      <c r="M135" s="316" t="s">
        <v>3876</v>
      </c>
      <c r="N135" s="320">
        <v>36000000</v>
      </c>
    </row>
    <row r="136" spans="1:14" ht="25.5">
      <c r="A136" s="864"/>
      <c r="B136" s="673"/>
      <c r="C136" s="391" t="s">
        <v>4398</v>
      </c>
      <c r="D136" s="398">
        <v>1260</v>
      </c>
      <c r="E136" s="399">
        <v>40</v>
      </c>
      <c r="F136" s="393">
        <f>+D136*E136</f>
        <v>50400</v>
      </c>
      <c r="G136" s="407">
        <v>195</v>
      </c>
      <c r="N136" s="320"/>
    </row>
    <row r="137" spans="1:14" ht="38.25">
      <c r="A137" s="864"/>
      <c r="B137" s="673"/>
      <c r="C137" s="391" t="s">
        <v>4399</v>
      </c>
      <c r="D137" s="398">
        <v>4200</v>
      </c>
      <c r="E137" s="399">
        <v>12</v>
      </c>
      <c r="F137" s="393">
        <f>+D137*E137</f>
        <v>50400</v>
      </c>
      <c r="G137" s="407">
        <v>199</v>
      </c>
    </row>
    <row r="138" spans="1:14" ht="12.75" customHeight="1">
      <c r="A138" s="866" t="s">
        <v>3877</v>
      </c>
      <c r="B138" s="872" t="s">
        <v>4891</v>
      </c>
      <c r="C138" s="353" t="s">
        <v>3899</v>
      </c>
      <c r="D138" s="317">
        <v>40</v>
      </c>
      <c r="E138" s="270">
        <v>100</v>
      </c>
      <c r="F138" s="317">
        <f>+D138*E138</f>
        <v>4000</v>
      </c>
      <c r="G138" s="319">
        <v>214</v>
      </c>
    </row>
    <row r="139" spans="1:14">
      <c r="A139" s="866"/>
      <c r="B139" s="873"/>
      <c r="C139" s="353" t="s">
        <v>3900</v>
      </c>
      <c r="D139" s="317">
        <v>50</v>
      </c>
      <c r="E139" s="270">
        <v>100</v>
      </c>
      <c r="F139" s="317">
        <f t="shared" ref="F139:F157" si="3">+D139*E139</f>
        <v>5000</v>
      </c>
      <c r="G139" s="319">
        <v>214</v>
      </c>
    </row>
    <row r="140" spans="1:14">
      <c r="A140" s="866"/>
      <c r="B140" s="873"/>
      <c r="C140" s="353" t="s">
        <v>3986</v>
      </c>
      <c r="D140" s="317">
        <v>250</v>
      </c>
      <c r="E140" s="270">
        <v>10000</v>
      </c>
      <c r="F140" s="317">
        <f t="shared" si="3"/>
        <v>2500000</v>
      </c>
      <c r="G140" s="319">
        <v>223</v>
      </c>
    </row>
    <row r="141" spans="1:14">
      <c r="A141" s="866"/>
      <c r="B141" s="873"/>
      <c r="C141" s="353" t="s">
        <v>3987</v>
      </c>
      <c r="D141" s="317">
        <v>300</v>
      </c>
      <c r="E141" s="270">
        <v>10000</v>
      </c>
      <c r="F141" s="317">
        <f t="shared" si="3"/>
        <v>3000000</v>
      </c>
      <c r="G141" s="319">
        <v>223</v>
      </c>
    </row>
    <row r="142" spans="1:14">
      <c r="A142" s="866"/>
      <c r="B142" s="873"/>
      <c r="C142" s="353" t="s">
        <v>3902</v>
      </c>
      <c r="D142" s="317">
        <v>50</v>
      </c>
      <c r="E142" s="270">
        <v>50</v>
      </c>
      <c r="F142" s="317">
        <f>+D142*E142</f>
        <v>2500</v>
      </c>
      <c r="G142" s="319">
        <v>232</v>
      </c>
    </row>
    <row r="143" spans="1:14">
      <c r="A143" s="866"/>
      <c r="B143" s="873"/>
      <c r="C143" s="353" t="s">
        <v>3915</v>
      </c>
      <c r="D143" s="317">
        <v>350</v>
      </c>
      <c r="E143" s="270">
        <v>10</v>
      </c>
      <c r="F143" s="317">
        <f t="shared" si="3"/>
        <v>3500</v>
      </c>
      <c r="G143" s="319">
        <v>254</v>
      </c>
    </row>
    <row r="144" spans="1:14">
      <c r="A144" s="866"/>
      <c r="B144" s="873"/>
      <c r="C144" s="353" t="s">
        <v>993</v>
      </c>
      <c r="D144" s="317">
        <v>65</v>
      </c>
      <c r="E144" s="270">
        <v>200</v>
      </c>
      <c r="F144" s="317">
        <f t="shared" si="3"/>
        <v>13000</v>
      </c>
      <c r="G144" s="319">
        <v>261</v>
      </c>
    </row>
    <row r="145" spans="1:7">
      <c r="A145" s="866"/>
      <c r="B145" s="873"/>
      <c r="C145" s="353" t="s">
        <v>3916</v>
      </c>
      <c r="D145" s="317">
        <v>45</v>
      </c>
      <c r="E145" s="270">
        <v>200</v>
      </c>
      <c r="F145" s="317">
        <f>+D145*E145</f>
        <v>9000</v>
      </c>
      <c r="G145" s="319">
        <v>261</v>
      </c>
    </row>
    <row r="146" spans="1:7" ht="25.5">
      <c r="A146" s="866"/>
      <c r="B146" s="873"/>
      <c r="C146" s="95" t="s">
        <v>3938</v>
      </c>
      <c r="D146" s="321">
        <v>9</v>
      </c>
      <c r="E146" s="327">
        <v>1000</v>
      </c>
      <c r="F146" s="317">
        <f t="shared" si="3"/>
        <v>9000</v>
      </c>
      <c r="G146" s="319">
        <v>268</v>
      </c>
    </row>
    <row r="147" spans="1:7" ht="25.5">
      <c r="A147" s="866"/>
      <c r="B147" s="873"/>
      <c r="C147" s="95" t="s">
        <v>3938</v>
      </c>
      <c r="D147" s="321">
        <v>8</v>
      </c>
      <c r="E147" s="327">
        <v>1000</v>
      </c>
      <c r="F147" s="317">
        <f t="shared" si="3"/>
        <v>8000</v>
      </c>
      <c r="G147" s="319">
        <v>268</v>
      </c>
    </row>
    <row r="148" spans="1:7" ht="25.5">
      <c r="A148" s="866"/>
      <c r="B148" s="873"/>
      <c r="C148" s="95" t="s">
        <v>3938</v>
      </c>
      <c r="D148" s="321">
        <v>5</v>
      </c>
      <c r="E148" s="327">
        <v>1000</v>
      </c>
      <c r="F148" s="317">
        <f t="shared" si="3"/>
        <v>5000</v>
      </c>
      <c r="G148" s="319">
        <v>268</v>
      </c>
    </row>
    <row r="149" spans="1:7">
      <c r="A149" s="866"/>
      <c r="B149" s="873"/>
      <c r="C149" s="122" t="s">
        <v>3939</v>
      </c>
      <c r="D149" s="321">
        <v>5</v>
      </c>
      <c r="E149" s="327">
        <v>800</v>
      </c>
      <c r="F149" s="317">
        <f t="shared" si="3"/>
        <v>4000</v>
      </c>
      <c r="G149" s="319">
        <v>268</v>
      </c>
    </row>
    <row r="150" spans="1:7">
      <c r="A150" s="866"/>
      <c r="B150" s="873"/>
      <c r="C150" s="353" t="s">
        <v>3940</v>
      </c>
      <c r="D150" s="317">
        <v>30</v>
      </c>
      <c r="E150" s="270">
        <v>100</v>
      </c>
      <c r="F150" s="317">
        <f t="shared" si="3"/>
        <v>3000</v>
      </c>
      <c r="G150" s="319">
        <v>269</v>
      </c>
    </row>
    <row r="151" spans="1:7">
      <c r="A151" s="866"/>
      <c r="B151" s="873"/>
      <c r="C151" s="353" t="s">
        <v>3941</v>
      </c>
      <c r="D151" s="317">
        <v>35</v>
      </c>
      <c r="E151" s="270">
        <v>100</v>
      </c>
      <c r="F151" s="317">
        <f>+D151*E151</f>
        <v>3500</v>
      </c>
      <c r="G151" s="319">
        <v>269</v>
      </c>
    </row>
    <row r="152" spans="1:7">
      <c r="A152" s="866"/>
      <c r="B152" s="873"/>
      <c r="C152" s="353" t="s">
        <v>3942</v>
      </c>
      <c r="D152" s="317">
        <v>250</v>
      </c>
      <c r="E152" s="270">
        <v>5000</v>
      </c>
      <c r="F152" s="317">
        <f t="shared" si="3"/>
        <v>1250000</v>
      </c>
      <c r="G152" s="319">
        <v>272</v>
      </c>
    </row>
    <row r="153" spans="1:7">
      <c r="A153" s="866"/>
      <c r="B153" s="873"/>
      <c r="C153" s="353" t="s">
        <v>3943</v>
      </c>
      <c r="D153" s="317">
        <v>500</v>
      </c>
      <c r="E153" s="270">
        <v>5000</v>
      </c>
      <c r="F153" s="317">
        <f>+D153*E153</f>
        <v>2500000</v>
      </c>
      <c r="G153" s="319">
        <v>272</v>
      </c>
    </row>
    <row r="154" spans="1:7">
      <c r="A154" s="866"/>
      <c r="B154" s="873"/>
      <c r="C154" s="353" t="s">
        <v>3944</v>
      </c>
      <c r="D154" s="317">
        <v>2500</v>
      </c>
      <c r="E154" s="270">
        <v>100</v>
      </c>
      <c r="F154" s="317">
        <f>+D154*E154</f>
        <v>250000</v>
      </c>
      <c r="G154" s="319">
        <v>273</v>
      </c>
    </row>
    <row r="155" spans="1:7">
      <c r="A155" s="866"/>
      <c r="B155" s="873"/>
      <c r="C155" s="353" t="s">
        <v>3945</v>
      </c>
      <c r="D155" s="317">
        <v>65</v>
      </c>
      <c r="E155" s="270">
        <v>50000</v>
      </c>
      <c r="F155" s="317">
        <f t="shared" si="3"/>
        <v>3250000</v>
      </c>
      <c r="G155" s="319">
        <v>274</v>
      </c>
    </row>
    <row r="156" spans="1:7">
      <c r="A156" s="866"/>
      <c r="B156" s="873"/>
      <c r="C156" s="353" t="s">
        <v>3946</v>
      </c>
      <c r="D156" s="317">
        <v>2.5</v>
      </c>
      <c r="E156" s="270">
        <v>1000000</v>
      </c>
      <c r="F156" s="317">
        <f t="shared" si="3"/>
        <v>2500000</v>
      </c>
      <c r="G156" s="319">
        <v>275</v>
      </c>
    </row>
    <row r="157" spans="1:7">
      <c r="A157" s="866"/>
      <c r="B157" s="873"/>
      <c r="C157" s="353" t="s">
        <v>3947</v>
      </c>
      <c r="D157" s="317">
        <v>4</v>
      </c>
      <c r="E157" s="270">
        <v>500000</v>
      </c>
      <c r="F157" s="317">
        <f t="shared" si="3"/>
        <v>2000000</v>
      </c>
      <c r="G157" s="319">
        <v>281</v>
      </c>
    </row>
    <row r="158" spans="1:7">
      <c r="A158" s="866"/>
      <c r="B158" s="873"/>
      <c r="C158" s="353" t="s">
        <v>3948</v>
      </c>
      <c r="D158" s="317">
        <v>10</v>
      </c>
      <c r="E158" s="270">
        <v>500000</v>
      </c>
      <c r="F158" s="317">
        <f>+D158*E158</f>
        <v>5000000</v>
      </c>
      <c r="G158" s="319">
        <v>281</v>
      </c>
    </row>
    <row r="159" spans="1:7">
      <c r="A159" s="866"/>
      <c r="B159" s="873"/>
      <c r="C159" s="353" t="s">
        <v>3949</v>
      </c>
      <c r="D159" s="317">
        <v>75</v>
      </c>
      <c r="E159" s="270">
        <v>10000</v>
      </c>
      <c r="F159" s="317">
        <f t="shared" ref="F159:F219" si="4">+D159*E159</f>
        <v>750000</v>
      </c>
      <c r="G159" s="319">
        <v>282</v>
      </c>
    </row>
    <row r="160" spans="1:7">
      <c r="A160" s="866"/>
      <c r="B160" s="873"/>
      <c r="C160" s="353" t="s">
        <v>557</v>
      </c>
      <c r="D160" s="317">
        <v>10</v>
      </c>
      <c r="E160" s="270">
        <v>100000</v>
      </c>
      <c r="F160" s="317">
        <f t="shared" si="4"/>
        <v>1000000</v>
      </c>
      <c r="G160" s="319">
        <v>283</v>
      </c>
    </row>
    <row r="161" spans="1:7">
      <c r="A161" s="866"/>
      <c r="B161" s="873"/>
      <c r="C161" s="353" t="s">
        <v>3950</v>
      </c>
      <c r="D161" s="317">
        <v>10</v>
      </c>
      <c r="E161" s="270">
        <v>100000</v>
      </c>
      <c r="F161" s="317">
        <f>+D161*E161</f>
        <v>1000000</v>
      </c>
      <c r="G161" s="319">
        <v>283</v>
      </c>
    </row>
    <row r="162" spans="1:7">
      <c r="A162" s="866"/>
      <c r="B162" s="873"/>
      <c r="C162" s="353" t="s">
        <v>1251</v>
      </c>
      <c r="D162" s="317">
        <v>80</v>
      </c>
      <c r="E162" s="270">
        <v>300000</v>
      </c>
      <c r="F162" s="317">
        <f t="shared" si="4"/>
        <v>24000000</v>
      </c>
      <c r="G162" s="319">
        <v>284</v>
      </c>
    </row>
    <row r="163" spans="1:7">
      <c r="A163" s="866"/>
      <c r="B163" s="873"/>
      <c r="C163" s="353" t="s">
        <v>1449</v>
      </c>
      <c r="D163" s="317">
        <v>125</v>
      </c>
      <c r="E163" s="270">
        <v>5000</v>
      </c>
      <c r="F163" s="317">
        <f t="shared" si="4"/>
        <v>625000</v>
      </c>
      <c r="G163" s="319">
        <v>285</v>
      </c>
    </row>
    <row r="164" spans="1:7">
      <c r="A164" s="866"/>
      <c r="B164" s="873"/>
      <c r="C164" s="353" t="s">
        <v>3951</v>
      </c>
      <c r="D164" s="317">
        <v>50</v>
      </c>
      <c r="E164" s="270">
        <v>2000</v>
      </c>
      <c r="F164" s="317">
        <f t="shared" si="4"/>
        <v>100000</v>
      </c>
      <c r="G164" s="319">
        <v>286</v>
      </c>
    </row>
    <row r="165" spans="1:7">
      <c r="A165" s="866"/>
      <c r="B165" s="873"/>
      <c r="C165" s="353" t="s">
        <v>3952</v>
      </c>
      <c r="D165" s="317">
        <v>50</v>
      </c>
      <c r="E165" s="270">
        <v>2000</v>
      </c>
      <c r="F165" s="317">
        <f>+D165*E165</f>
        <v>100000</v>
      </c>
      <c r="G165" s="319">
        <v>286</v>
      </c>
    </row>
    <row r="166" spans="1:7">
      <c r="A166" s="866"/>
      <c r="B166" s="873"/>
      <c r="C166" s="353" t="s">
        <v>3953</v>
      </c>
      <c r="D166" s="317">
        <v>450</v>
      </c>
      <c r="E166" s="270">
        <v>2000</v>
      </c>
      <c r="F166" s="317">
        <f>+D166*E166</f>
        <v>900000</v>
      </c>
      <c r="G166" s="319">
        <v>286</v>
      </c>
    </row>
    <row r="167" spans="1:7">
      <c r="A167" s="866"/>
      <c r="B167" s="873"/>
      <c r="C167" s="353" t="s">
        <v>3954</v>
      </c>
      <c r="D167" s="317">
        <v>60</v>
      </c>
      <c r="E167" s="270">
        <v>10000</v>
      </c>
      <c r="F167" s="317">
        <f t="shared" si="4"/>
        <v>600000</v>
      </c>
      <c r="G167" s="319">
        <v>289</v>
      </c>
    </row>
    <row r="168" spans="1:7">
      <c r="A168" s="866"/>
      <c r="B168" s="873"/>
      <c r="C168" s="353" t="s">
        <v>3982</v>
      </c>
      <c r="D168" s="317">
        <v>4</v>
      </c>
      <c r="E168" s="270">
        <v>20000</v>
      </c>
      <c r="F168" s="317">
        <f t="shared" si="4"/>
        <v>80000</v>
      </c>
      <c r="G168" s="319">
        <v>297</v>
      </c>
    </row>
    <row r="169" spans="1:7">
      <c r="A169" s="866"/>
      <c r="B169" s="873"/>
      <c r="C169" s="353" t="s">
        <v>3983</v>
      </c>
      <c r="D169" s="317">
        <v>20</v>
      </c>
      <c r="E169" s="270">
        <v>20000</v>
      </c>
      <c r="F169" s="317">
        <f t="shared" si="4"/>
        <v>400000</v>
      </c>
      <c r="G169" s="319">
        <v>297</v>
      </c>
    </row>
    <row r="170" spans="1:7">
      <c r="A170" s="866"/>
      <c r="B170" s="873"/>
      <c r="C170" s="353" t="s">
        <v>1152</v>
      </c>
      <c r="D170" s="317">
        <v>3</v>
      </c>
      <c r="E170" s="270">
        <v>20000</v>
      </c>
      <c r="F170" s="317">
        <f t="shared" si="4"/>
        <v>60000</v>
      </c>
      <c r="G170" s="319">
        <v>297</v>
      </c>
    </row>
    <row r="171" spans="1:7">
      <c r="A171" s="866"/>
      <c r="B171" s="873"/>
      <c r="C171" s="353" t="s">
        <v>3984</v>
      </c>
      <c r="D171" s="317">
        <v>8</v>
      </c>
      <c r="E171" s="270">
        <v>20000</v>
      </c>
      <c r="F171" s="317">
        <f t="shared" si="4"/>
        <v>160000</v>
      </c>
      <c r="G171" s="319">
        <v>297</v>
      </c>
    </row>
    <row r="172" spans="1:7">
      <c r="A172" s="866"/>
      <c r="B172" s="873"/>
      <c r="C172" s="353" t="s">
        <v>3985</v>
      </c>
      <c r="D172" s="317">
        <v>25</v>
      </c>
      <c r="E172" s="270">
        <v>40000</v>
      </c>
      <c r="F172" s="317">
        <f t="shared" si="4"/>
        <v>1000000</v>
      </c>
      <c r="G172" s="319">
        <v>297</v>
      </c>
    </row>
    <row r="173" spans="1:7">
      <c r="A173" s="866"/>
      <c r="B173" s="873"/>
      <c r="C173" s="353" t="s">
        <v>2900</v>
      </c>
      <c r="D173" s="317">
        <v>35</v>
      </c>
      <c r="E173" s="270">
        <v>10000</v>
      </c>
      <c r="F173" s="317">
        <f t="shared" si="4"/>
        <v>350000</v>
      </c>
      <c r="G173" s="319">
        <v>299</v>
      </c>
    </row>
    <row r="174" spans="1:7" ht="12.75" customHeight="1">
      <c r="A174" s="866" t="s">
        <v>3878</v>
      </c>
      <c r="B174" s="873"/>
      <c r="C174" s="353" t="s">
        <v>3895</v>
      </c>
      <c r="D174" s="317">
        <v>50</v>
      </c>
      <c r="E174" s="270">
        <v>500</v>
      </c>
      <c r="F174" s="317">
        <f t="shared" si="4"/>
        <v>25000</v>
      </c>
      <c r="G174" s="318">
        <v>211</v>
      </c>
    </row>
    <row r="175" spans="1:7">
      <c r="A175" s="866"/>
      <c r="B175" s="873"/>
      <c r="C175" s="353" t="s">
        <v>3896</v>
      </c>
      <c r="D175" s="317">
        <v>50</v>
      </c>
      <c r="E175" s="270">
        <v>500</v>
      </c>
      <c r="F175" s="317">
        <f t="shared" si="4"/>
        <v>25000</v>
      </c>
      <c r="G175" s="318">
        <v>211</v>
      </c>
    </row>
    <row r="176" spans="1:7">
      <c r="A176" s="866"/>
      <c r="B176" s="873"/>
      <c r="C176" s="353" t="s">
        <v>878</v>
      </c>
      <c r="D176" s="317">
        <v>15</v>
      </c>
      <c r="E176" s="270">
        <v>500</v>
      </c>
      <c r="F176" s="317">
        <f t="shared" si="4"/>
        <v>7500</v>
      </c>
      <c r="G176" s="318">
        <v>211</v>
      </c>
    </row>
    <row r="177" spans="1:7">
      <c r="A177" s="866"/>
      <c r="B177" s="873"/>
      <c r="C177" s="353" t="s">
        <v>3897</v>
      </c>
      <c r="D177" s="317">
        <v>25</v>
      </c>
      <c r="E177" s="270">
        <v>500</v>
      </c>
      <c r="F177" s="317">
        <f t="shared" si="4"/>
        <v>12500</v>
      </c>
      <c r="G177" s="318">
        <v>211</v>
      </c>
    </row>
    <row r="178" spans="1:7">
      <c r="A178" s="866"/>
      <c r="B178" s="873"/>
      <c r="C178" s="353" t="s">
        <v>469</v>
      </c>
      <c r="D178" s="317">
        <v>35</v>
      </c>
      <c r="E178" s="270">
        <v>500</v>
      </c>
      <c r="F178" s="317">
        <f t="shared" si="4"/>
        <v>17500</v>
      </c>
      <c r="G178" s="318">
        <v>211</v>
      </c>
    </row>
    <row r="179" spans="1:7">
      <c r="A179" s="866"/>
      <c r="B179" s="873"/>
      <c r="C179" s="353" t="s">
        <v>3898</v>
      </c>
      <c r="D179" s="317">
        <v>15</v>
      </c>
      <c r="E179" s="270">
        <v>500</v>
      </c>
      <c r="F179" s="317">
        <f t="shared" si="4"/>
        <v>7500</v>
      </c>
      <c r="G179" s="318">
        <v>211</v>
      </c>
    </row>
    <row r="180" spans="1:7">
      <c r="A180" s="866"/>
      <c r="B180" s="873"/>
      <c r="C180" s="96" t="s">
        <v>3904</v>
      </c>
      <c r="D180" s="317">
        <v>30</v>
      </c>
      <c r="E180" s="270">
        <v>1000</v>
      </c>
      <c r="F180" s="317">
        <f t="shared" si="4"/>
        <v>30000</v>
      </c>
      <c r="G180" s="319" t="s">
        <v>3863</v>
      </c>
    </row>
    <row r="181" spans="1:7">
      <c r="A181" s="866"/>
      <c r="B181" s="873"/>
      <c r="C181" s="96" t="s">
        <v>3905</v>
      </c>
      <c r="D181" s="317">
        <v>40</v>
      </c>
      <c r="E181" s="270">
        <v>1000</v>
      </c>
      <c r="F181" s="317">
        <f t="shared" si="4"/>
        <v>40000</v>
      </c>
      <c r="G181" s="319" t="s">
        <v>3863</v>
      </c>
    </row>
    <row r="182" spans="1:7">
      <c r="A182" s="866"/>
      <c r="B182" s="873"/>
      <c r="C182" s="95" t="s">
        <v>3906</v>
      </c>
      <c r="D182" s="396">
        <v>750</v>
      </c>
      <c r="E182" s="397">
        <v>100</v>
      </c>
      <c r="F182" s="317">
        <f t="shared" si="4"/>
        <v>75000</v>
      </c>
      <c r="G182" s="319" t="s">
        <v>3864</v>
      </c>
    </row>
    <row r="183" spans="1:7" ht="25.5">
      <c r="A183" s="866"/>
      <c r="B183" s="873"/>
      <c r="C183" s="95" t="s">
        <v>3907</v>
      </c>
      <c r="D183" s="396">
        <v>162</v>
      </c>
      <c r="E183" s="397">
        <v>100</v>
      </c>
      <c r="F183" s="317">
        <f t="shared" si="4"/>
        <v>16200</v>
      </c>
      <c r="G183" s="319" t="s">
        <v>3864</v>
      </c>
    </row>
    <row r="184" spans="1:7">
      <c r="A184" s="866"/>
      <c r="B184" s="873"/>
      <c r="C184" s="122" t="s">
        <v>3908</v>
      </c>
      <c r="D184" s="396">
        <v>1</v>
      </c>
      <c r="E184" s="397">
        <v>2000</v>
      </c>
      <c r="F184" s="317">
        <f t="shared" si="4"/>
        <v>2000</v>
      </c>
      <c r="G184" s="319" t="s">
        <v>3864</v>
      </c>
    </row>
    <row r="185" spans="1:7">
      <c r="A185" s="866"/>
      <c r="B185" s="873"/>
      <c r="C185" s="122" t="s">
        <v>1340</v>
      </c>
      <c r="D185" s="396">
        <v>0.5</v>
      </c>
      <c r="E185" s="397">
        <v>2000</v>
      </c>
      <c r="F185" s="317">
        <f t="shared" si="4"/>
        <v>1000</v>
      </c>
      <c r="G185" s="319" t="s">
        <v>3864</v>
      </c>
    </row>
    <row r="186" spans="1:7">
      <c r="A186" s="866"/>
      <c r="B186" s="873"/>
      <c r="C186" s="122" t="s">
        <v>3909</v>
      </c>
      <c r="D186" s="396">
        <v>0.5</v>
      </c>
      <c r="E186" s="397">
        <v>2000</v>
      </c>
      <c r="F186" s="317">
        <f t="shared" si="4"/>
        <v>1000</v>
      </c>
      <c r="G186" s="319" t="s">
        <v>3864</v>
      </c>
    </row>
    <row r="187" spans="1:7">
      <c r="A187" s="866"/>
      <c r="B187" s="873"/>
      <c r="C187" s="96" t="s">
        <v>3910</v>
      </c>
      <c r="D187" s="396">
        <v>1</v>
      </c>
      <c r="E187" s="397">
        <v>2000</v>
      </c>
      <c r="F187" s="317">
        <f t="shared" si="4"/>
        <v>2000</v>
      </c>
      <c r="G187" s="319" t="s">
        <v>3864</v>
      </c>
    </row>
    <row r="188" spans="1:7">
      <c r="A188" s="866"/>
      <c r="B188" s="873"/>
      <c r="C188" s="96" t="s">
        <v>3911</v>
      </c>
      <c r="D188" s="396">
        <v>5</v>
      </c>
      <c r="E188" s="397">
        <v>2000</v>
      </c>
      <c r="F188" s="317">
        <f t="shared" si="4"/>
        <v>10000</v>
      </c>
      <c r="G188" s="319" t="s">
        <v>3864</v>
      </c>
    </row>
    <row r="189" spans="1:7">
      <c r="A189" s="866"/>
      <c r="B189" s="873"/>
      <c r="C189" s="122" t="s">
        <v>919</v>
      </c>
      <c r="D189" s="317">
        <v>17</v>
      </c>
      <c r="E189" s="270">
        <v>1000</v>
      </c>
      <c r="F189" s="317">
        <f t="shared" si="4"/>
        <v>17000</v>
      </c>
      <c r="G189" s="319" t="s">
        <v>3865</v>
      </c>
    </row>
    <row r="190" spans="1:7">
      <c r="A190" s="866"/>
      <c r="B190" s="873"/>
      <c r="C190" s="122" t="s">
        <v>918</v>
      </c>
      <c r="D190" s="317">
        <v>18</v>
      </c>
      <c r="E190" s="270">
        <v>1000</v>
      </c>
      <c r="F190" s="317">
        <f t="shared" si="4"/>
        <v>18000</v>
      </c>
      <c r="G190" s="319" t="s">
        <v>3865</v>
      </c>
    </row>
    <row r="191" spans="1:7">
      <c r="A191" s="866"/>
      <c r="B191" s="873"/>
      <c r="C191" s="122" t="s">
        <v>3912</v>
      </c>
      <c r="D191" s="317">
        <v>20</v>
      </c>
      <c r="E191" s="270">
        <v>200</v>
      </c>
      <c r="F191" s="317">
        <f t="shared" si="4"/>
        <v>4000</v>
      </c>
      <c r="G191" s="319" t="s">
        <v>3865</v>
      </c>
    </row>
    <row r="192" spans="1:7">
      <c r="A192" s="866"/>
      <c r="B192" s="873"/>
      <c r="C192" s="122" t="s">
        <v>3988</v>
      </c>
      <c r="D192" s="317">
        <v>10520</v>
      </c>
      <c r="E192" s="270">
        <v>400</v>
      </c>
      <c r="F192" s="317">
        <f t="shared" si="4"/>
        <v>4208000</v>
      </c>
      <c r="G192" s="319" t="s">
        <v>3867</v>
      </c>
    </row>
    <row r="193" spans="1:7">
      <c r="A193" s="866"/>
      <c r="B193" s="873"/>
      <c r="C193" s="122" t="s">
        <v>3989</v>
      </c>
      <c r="D193" s="317">
        <v>1300</v>
      </c>
      <c r="E193" s="270">
        <v>300</v>
      </c>
      <c r="F193" s="317">
        <f>+D193*E193</f>
        <v>390000</v>
      </c>
      <c r="G193" s="319" t="s">
        <v>3867</v>
      </c>
    </row>
    <row r="194" spans="1:7">
      <c r="A194" s="866"/>
      <c r="B194" s="873"/>
      <c r="C194" s="122" t="s">
        <v>3990</v>
      </c>
      <c r="D194" s="317">
        <v>1200</v>
      </c>
      <c r="E194" s="270">
        <v>300</v>
      </c>
      <c r="F194" s="317">
        <f>+D194*E194</f>
        <v>360000</v>
      </c>
      <c r="G194" s="319" t="s">
        <v>3867</v>
      </c>
    </row>
    <row r="195" spans="1:7">
      <c r="A195" s="866"/>
      <c r="B195" s="873"/>
      <c r="C195" s="122" t="s">
        <v>3991</v>
      </c>
      <c r="D195" s="317">
        <v>10520</v>
      </c>
      <c r="E195" s="270">
        <v>200</v>
      </c>
      <c r="F195" s="317">
        <f>+D195*E195</f>
        <v>2104000</v>
      </c>
      <c r="G195" s="319" t="s">
        <v>3867</v>
      </c>
    </row>
    <row r="196" spans="1:7">
      <c r="A196" s="866"/>
      <c r="B196" s="873"/>
      <c r="C196" s="353" t="s">
        <v>3917</v>
      </c>
      <c r="D196" s="317">
        <v>33</v>
      </c>
      <c r="E196" s="270">
        <v>250000</v>
      </c>
      <c r="F196" s="317">
        <f t="shared" si="4"/>
        <v>8250000</v>
      </c>
      <c r="G196" s="319" t="s">
        <v>3868</v>
      </c>
    </row>
    <row r="197" spans="1:7">
      <c r="A197" s="866"/>
      <c r="B197" s="873"/>
      <c r="C197" s="353" t="s">
        <v>3918</v>
      </c>
      <c r="D197" s="317">
        <v>35</v>
      </c>
      <c r="E197" s="270">
        <v>250000</v>
      </c>
      <c r="F197" s="317">
        <f t="shared" si="4"/>
        <v>8750000</v>
      </c>
      <c r="G197" s="319" t="s">
        <v>3868</v>
      </c>
    </row>
    <row r="198" spans="1:7">
      <c r="A198" s="866"/>
      <c r="B198" s="873"/>
      <c r="C198" s="353" t="s">
        <v>3919</v>
      </c>
      <c r="D198" s="317">
        <v>36</v>
      </c>
      <c r="E198" s="270">
        <v>250000</v>
      </c>
      <c r="F198" s="317">
        <f t="shared" si="4"/>
        <v>9000000</v>
      </c>
      <c r="G198" s="319" t="s">
        <v>3868</v>
      </c>
    </row>
    <row r="199" spans="1:7">
      <c r="A199" s="866"/>
      <c r="B199" s="873"/>
      <c r="C199" s="122" t="s">
        <v>3921</v>
      </c>
      <c r="D199" s="317">
        <v>83</v>
      </c>
      <c r="E199" s="270">
        <v>20</v>
      </c>
      <c r="F199" s="317">
        <f t="shared" si="4"/>
        <v>1660</v>
      </c>
      <c r="G199" s="319">
        <v>267</v>
      </c>
    </row>
    <row r="200" spans="1:7">
      <c r="A200" s="866"/>
      <c r="B200" s="873"/>
      <c r="C200" s="122" t="s">
        <v>3922</v>
      </c>
      <c r="D200" s="317">
        <v>125</v>
      </c>
      <c r="E200" s="270">
        <v>20</v>
      </c>
      <c r="F200" s="317">
        <f t="shared" si="4"/>
        <v>2500</v>
      </c>
      <c r="G200" s="319">
        <v>267</v>
      </c>
    </row>
    <row r="201" spans="1:7">
      <c r="A201" s="866"/>
      <c r="B201" s="873"/>
      <c r="C201" s="122" t="s">
        <v>3923</v>
      </c>
      <c r="D201" s="317">
        <v>305</v>
      </c>
      <c r="E201" s="270">
        <v>20</v>
      </c>
      <c r="F201" s="317">
        <f t="shared" si="4"/>
        <v>6100</v>
      </c>
      <c r="G201" s="319">
        <v>267</v>
      </c>
    </row>
    <row r="202" spans="1:7">
      <c r="A202" s="866"/>
      <c r="B202" s="873"/>
      <c r="C202" s="96" t="s">
        <v>3924</v>
      </c>
      <c r="D202" s="317">
        <v>305</v>
      </c>
      <c r="E202" s="270">
        <v>20</v>
      </c>
      <c r="F202" s="317">
        <f t="shared" si="4"/>
        <v>6100</v>
      </c>
      <c r="G202" s="319">
        <v>267</v>
      </c>
    </row>
    <row r="203" spans="1:7">
      <c r="A203" s="866"/>
      <c r="B203" s="873"/>
      <c r="C203" s="122" t="s">
        <v>3925</v>
      </c>
      <c r="D203" s="317">
        <v>103</v>
      </c>
      <c r="E203" s="270">
        <v>20</v>
      </c>
      <c r="F203" s="317">
        <f t="shared" si="4"/>
        <v>2060</v>
      </c>
      <c r="G203" s="319">
        <v>267</v>
      </c>
    </row>
    <row r="204" spans="1:7">
      <c r="A204" s="866"/>
      <c r="B204" s="873"/>
      <c r="C204" s="122" t="s">
        <v>3926</v>
      </c>
      <c r="D204" s="317">
        <v>163</v>
      </c>
      <c r="E204" s="270">
        <v>20</v>
      </c>
      <c r="F204" s="317">
        <f t="shared" si="4"/>
        <v>3260</v>
      </c>
      <c r="G204" s="319">
        <v>267</v>
      </c>
    </row>
    <row r="205" spans="1:7">
      <c r="A205" s="866"/>
      <c r="B205" s="873"/>
      <c r="C205" s="96" t="s">
        <v>3927</v>
      </c>
      <c r="D205" s="317">
        <v>305</v>
      </c>
      <c r="E205" s="270">
        <v>20</v>
      </c>
      <c r="F205" s="317">
        <f t="shared" si="4"/>
        <v>6100</v>
      </c>
      <c r="G205" s="319">
        <v>267</v>
      </c>
    </row>
    <row r="206" spans="1:7">
      <c r="A206" s="866"/>
      <c r="B206" s="873"/>
      <c r="C206" s="122" t="s">
        <v>3928</v>
      </c>
      <c r="D206" s="317">
        <v>305</v>
      </c>
      <c r="E206" s="270">
        <v>20</v>
      </c>
      <c r="F206" s="317">
        <f t="shared" si="4"/>
        <v>6100</v>
      </c>
      <c r="G206" s="319">
        <v>267</v>
      </c>
    </row>
    <row r="207" spans="1:7">
      <c r="A207" s="866"/>
      <c r="B207" s="873"/>
      <c r="C207" s="122" t="s">
        <v>3929</v>
      </c>
      <c r="D207" s="317">
        <v>632</v>
      </c>
      <c r="E207" s="270">
        <v>20</v>
      </c>
      <c r="F207" s="317">
        <f t="shared" si="4"/>
        <v>12640</v>
      </c>
      <c r="G207" s="319">
        <v>267</v>
      </c>
    </row>
    <row r="208" spans="1:7">
      <c r="A208" s="866"/>
      <c r="B208" s="873"/>
      <c r="C208" s="122" t="s">
        <v>3930</v>
      </c>
      <c r="D208" s="317">
        <v>866</v>
      </c>
      <c r="E208" s="270">
        <v>20</v>
      </c>
      <c r="F208" s="317">
        <f t="shared" si="4"/>
        <v>17320</v>
      </c>
      <c r="G208" s="319">
        <v>267</v>
      </c>
    </row>
    <row r="209" spans="1:7">
      <c r="A209" s="866"/>
      <c r="B209" s="873"/>
      <c r="C209" s="96" t="s">
        <v>3931</v>
      </c>
      <c r="D209" s="317">
        <v>157</v>
      </c>
      <c r="E209" s="270">
        <v>20</v>
      </c>
      <c r="F209" s="317">
        <f t="shared" si="4"/>
        <v>3140</v>
      </c>
      <c r="G209" s="319">
        <v>267</v>
      </c>
    </row>
    <row r="210" spans="1:7">
      <c r="A210" s="866"/>
      <c r="B210" s="873"/>
      <c r="C210" s="122" t="s">
        <v>3932</v>
      </c>
      <c r="D210" s="317">
        <v>610</v>
      </c>
      <c r="E210" s="270">
        <v>20</v>
      </c>
      <c r="F210" s="317">
        <f t="shared" si="4"/>
        <v>12200</v>
      </c>
      <c r="G210" s="319">
        <v>267</v>
      </c>
    </row>
    <row r="211" spans="1:7">
      <c r="A211" s="866"/>
      <c r="B211" s="873"/>
      <c r="C211" s="122" t="s">
        <v>3933</v>
      </c>
      <c r="D211" s="317">
        <v>123</v>
      </c>
      <c r="E211" s="270">
        <v>20</v>
      </c>
      <c r="F211" s="317">
        <f t="shared" si="4"/>
        <v>2460</v>
      </c>
      <c r="G211" s="319">
        <v>267</v>
      </c>
    </row>
    <row r="212" spans="1:7">
      <c r="A212" s="866"/>
      <c r="B212" s="873"/>
      <c r="C212" s="96" t="s">
        <v>3934</v>
      </c>
      <c r="D212" s="317">
        <v>323</v>
      </c>
      <c r="E212" s="270">
        <v>20</v>
      </c>
      <c r="F212" s="317">
        <f t="shared" si="4"/>
        <v>6460</v>
      </c>
      <c r="G212" s="319">
        <v>267</v>
      </c>
    </row>
    <row r="213" spans="1:7">
      <c r="A213" s="866"/>
      <c r="B213" s="873"/>
      <c r="C213" s="122" t="s">
        <v>3935</v>
      </c>
      <c r="D213" s="317">
        <v>460</v>
      </c>
      <c r="E213" s="270">
        <v>20</v>
      </c>
      <c r="F213" s="317">
        <f t="shared" si="4"/>
        <v>9200</v>
      </c>
      <c r="G213" s="319">
        <v>267</v>
      </c>
    </row>
    <row r="214" spans="1:7">
      <c r="A214" s="866"/>
      <c r="B214" s="873"/>
      <c r="C214" s="96" t="s">
        <v>3936</v>
      </c>
      <c r="D214" s="317">
        <v>460</v>
      </c>
      <c r="E214" s="270">
        <v>20</v>
      </c>
      <c r="F214" s="317">
        <f t="shared" si="4"/>
        <v>9200</v>
      </c>
      <c r="G214" s="319">
        <v>267</v>
      </c>
    </row>
    <row r="215" spans="1:7" s="12" customFormat="1">
      <c r="A215" s="866"/>
      <c r="B215" s="873"/>
      <c r="C215" s="122" t="s">
        <v>3937</v>
      </c>
      <c r="D215" s="317">
        <v>460</v>
      </c>
      <c r="E215" s="270">
        <v>20</v>
      </c>
      <c r="F215" s="317">
        <f t="shared" si="4"/>
        <v>9200</v>
      </c>
      <c r="G215" s="319">
        <v>267</v>
      </c>
    </row>
    <row r="216" spans="1:7" s="12" customFormat="1" ht="25.5">
      <c r="A216" s="866"/>
      <c r="B216" s="873"/>
      <c r="C216" s="95" t="s">
        <v>3938</v>
      </c>
      <c r="D216" s="321">
        <v>9</v>
      </c>
      <c r="E216" s="327">
        <v>10000</v>
      </c>
      <c r="F216" s="317">
        <f t="shared" si="4"/>
        <v>90000</v>
      </c>
      <c r="G216" s="319">
        <v>268</v>
      </c>
    </row>
    <row r="217" spans="1:7" ht="25.5">
      <c r="A217" s="866"/>
      <c r="B217" s="873"/>
      <c r="C217" s="95" t="s">
        <v>3938</v>
      </c>
      <c r="D217" s="321">
        <v>8</v>
      </c>
      <c r="E217" s="327">
        <v>10000</v>
      </c>
      <c r="F217" s="317">
        <f t="shared" si="4"/>
        <v>80000</v>
      </c>
      <c r="G217" s="319">
        <v>268</v>
      </c>
    </row>
    <row r="218" spans="1:7" ht="25.5">
      <c r="A218" s="866"/>
      <c r="B218" s="873"/>
      <c r="C218" s="95" t="s">
        <v>3938</v>
      </c>
      <c r="D218" s="321">
        <v>5</v>
      </c>
      <c r="E218" s="327">
        <v>10000</v>
      </c>
      <c r="F218" s="317">
        <f t="shared" si="4"/>
        <v>50000</v>
      </c>
      <c r="G218" s="319">
        <v>268</v>
      </c>
    </row>
    <row r="219" spans="1:7">
      <c r="A219" s="866"/>
      <c r="B219" s="873"/>
      <c r="C219" s="122" t="s">
        <v>3939</v>
      </c>
      <c r="D219" s="321">
        <v>5</v>
      </c>
      <c r="E219" s="327">
        <v>800</v>
      </c>
      <c r="F219" s="317">
        <f t="shared" si="4"/>
        <v>4000</v>
      </c>
      <c r="G219" s="319">
        <v>268</v>
      </c>
    </row>
    <row r="220" spans="1:7">
      <c r="A220" s="866"/>
      <c r="B220" s="873"/>
      <c r="C220" s="353" t="s">
        <v>2891</v>
      </c>
      <c r="D220" s="317">
        <v>55</v>
      </c>
      <c r="E220" s="270">
        <v>50000</v>
      </c>
      <c r="F220" s="317">
        <f>+D220*E220</f>
        <v>2750000</v>
      </c>
      <c r="G220" s="319" t="s">
        <v>3870</v>
      </c>
    </row>
    <row r="221" spans="1:7">
      <c r="A221" s="866"/>
      <c r="B221" s="873"/>
      <c r="C221" s="353" t="s">
        <v>2893</v>
      </c>
      <c r="D221" s="317">
        <v>55</v>
      </c>
      <c r="E221" s="270">
        <v>50000</v>
      </c>
      <c r="F221" s="317">
        <f>+D221*E221</f>
        <v>2750000</v>
      </c>
      <c r="G221" s="319" t="s">
        <v>3870</v>
      </c>
    </row>
    <row r="222" spans="1:7">
      <c r="A222" s="866"/>
      <c r="B222" s="873"/>
      <c r="C222" s="122" t="s">
        <v>3992</v>
      </c>
      <c r="D222" s="401">
        <v>10000</v>
      </c>
      <c r="E222" s="402">
        <v>12</v>
      </c>
      <c r="F222" s="323">
        <f t="shared" ref="F222:F226" si="5">+D222*E222</f>
        <v>120000</v>
      </c>
      <c r="G222" s="408">
        <v>158</v>
      </c>
    </row>
    <row r="223" spans="1:7">
      <c r="A223" s="866"/>
      <c r="B223" s="873"/>
      <c r="C223" s="122" t="s">
        <v>3993</v>
      </c>
      <c r="D223" s="401">
        <v>1500000</v>
      </c>
      <c r="E223" s="402">
        <v>12</v>
      </c>
      <c r="F223" s="323">
        <f t="shared" si="5"/>
        <v>18000000</v>
      </c>
      <c r="G223" s="408">
        <v>165</v>
      </c>
    </row>
    <row r="224" spans="1:7">
      <c r="A224" s="866"/>
      <c r="B224" s="873"/>
      <c r="C224" s="122" t="s">
        <v>3994</v>
      </c>
      <c r="D224" s="401">
        <v>50000</v>
      </c>
      <c r="E224" s="402">
        <v>12</v>
      </c>
      <c r="F224" s="323">
        <f t="shared" si="5"/>
        <v>600000</v>
      </c>
      <c r="G224" s="408">
        <v>191</v>
      </c>
    </row>
    <row r="225" spans="1:7">
      <c r="A225" s="866"/>
      <c r="B225" s="873"/>
      <c r="C225" s="122" t="s">
        <v>3995</v>
      </c>
      <c r="D225" s="401">
        <v>200000</v>
      </c>
      <c r="E225" s="402">
        <v>12</v>
      </c>
      <c r="F225" s="323">
        <f t="shared" si="5"/>
        <v>2400000</v>
      </c>
      <c r="G225" s="408">
        <v>194</v>
      </c>
    </row>
    <row r="226" spans="1:7">
      <c r="A226" s="866"/>
      <c r="B226" s="873"/>
      <c r="C226" s="122" t="s">
        <v>2598</v>
      </c>
      <c r="D226" s="401">
        <v>150000</v>
      </c>
      <c r="E226" s="402">
        <v>12</v>
      </c>
      <c r="F226" s="323">
        <f t="shared" si="5"/>
        <v>1800000</v>
      </c>
      <c r="G226" s="408">
        <v>195</v>
      </c>
    </row>
    <row r="227" spans="1:7">
      <c r="A227" s="866"/>
      <c r="B227" s="874"/>
      <c r="C227" s="122" t="s">
        <v>904</v>
      </c>
      <c r="D227" s="401">
        <v>50000</v>
      </c>
      <c r="E227" s="402">
        <v>12</v>
      </c>
      <c r="F227" s="323">
        <f>+D227*E227</f>
        <v>600000</v>
      </c>
      <c r="G227" s="408">
        <v>199</v>
      </c>
    </row>
    <row r="228" spans="1:7" ht="12.75" customHeight="1">
      <c r="A228" s="871" t="s">
        <v>3879</v>
      </c>
      <c r="B228" s="673" t="s">
        <v>4890</v>
      </c>
      <c r="C228" s="173" t="s">
        <v>3239</v>
      </c>
      <c r="D228" s="394">
        <v>1000000</v>
      </c>
      <c r="E228" s="395">
        <v>1</v>
      </c>
      <c r="F228" s="317">
        <f>+D228</f>
        <v>1000000</v>
      </c>
      <c r="G228" s="318">
        <v>142</v>
      </c>
    </row>
    <row r="229" spans="1:7" ht="25.5">
      <c r="A229" s="871"/>
      <c r="B229" s="673"/>
      <c r="C229" s="173" t="s">
        <v>3996</v>
      </c>
      <c r="D229" s="394">
        <v>5000000</v>
      </c>
      <c r="E229" s="395">
        <v>1</v>
      </c>
      <c r="F229" s="317">
        <f t="shared" ref="F229:F233" si="6">+D229</f>
        <v>5000000</v>
      </c>
      <c r="G229" s="318">
        <v>154</v>
      </c>
    </row>
    <row r="230" spans="1:7" ht="38.25">
      <c r="A230" s="871"/>
      <c r="B230" s="673"/>
      <c r="C230" s="173" t="s">
        <v>3997</v>
      </c>
      <c r="D230" s="394">
        <v>5000000</v>
      </c>
      <c r="E230" s="395">
        <v>1</v>
      </c>
      <c r="F230" s="317">
        <f t="shared" si="6"/>
        <v>5000000</v>
      </c>
      <c r="G230" s="318">
        <v>161</v>
      </c>
    </row>
    <row r="231" spans="1:7">
      <c r="A231" s="871"/>
      <c r="B231" s="673"/>
      <c r="C231" s="173" t="s">
        <v>3998</v>
      </c>
      <c r="D231" s="394">
        <v>500000</v>
      </c>
      <c r="E231" s="395">
        <v>1</v>
      </c>
      <c r="F231" s="317">
        <f t="shared" si="6"/>
        <v>500000</v>
      </c>
      <c r="G231" s="318">
        <v>184</v>
      </c>
    </row>
    <row r="232" spans="1:7">
      <c r="A232" s="871"/>
      <c r="B232" s="673"/>
      <c r="C232" s="173" t="s">
        <v>3999</v>
      </c>
      <c r="D232" s="394">
        <v>6000000</v>
      </c>
      <c r="E232" s="395">
        <v>11</v>
      </c>
      <c r="F232" s="317">
        <f t="shared" si="6"/>
        <v>6000000</v>
      </c>
      <c r="G232" s="318">
        <v>189</v>
      </c>
    </row>
    <row r="233" spans="1:7">
      <c r="A233" s="871"/>
      <c r="B233" s="673"/>
      <c r="C233" s="173" t="s">
        <v>4000</v>
      </c>
      <c r="D233" s="394">
        <v>2500000</v>
      </c>
      <c r="E233" s="395">
        <v>1</v>
      </c>
      <c r="F233" s="317">
        <f t="shared" si="6"/>
        <v>2500000</v>
      </c>
      <c r="G233" s="318">
        <v>262</v>
      </c>
    </row>
    <row r="234" spans="1:7" ht="57" customHeight="1">
      <c r="A234" s="409" t="s">
        <v>3880</v>
      </c>
      <c r="B234" s="673" t="s">
        <v>3881</v>
      </c>
      <c r="C234" s="675" t="s">
        <v>4001</v>
      </c>
      <c r="D234" s="334">
        <v>5095842</v>
      </c>
      <c r="E234" s="270">
        <v>1</v>
      </c>
      <c r="F234" s="334">
        <f>+D234</f>
        <v>5095842</v>
      </c>
      <c r="G234" s="318">
        <v>173</v>
      </c>
    </row>
    <row r="235" spans="1:7" ht="63.75">
      <c r="A235" s="409" t="s">
        <v>3882</v>
      </c>
      <c r="B235" s="673"/>
      <c r="C235" s="675"/>
      <c r="D235" s="317">
        <v>18451924</v>
      </c>
      <c r="E235" s="270">
        <v>1</v>
      </c>
      <c r="F235" s="317">
        <f t="shared" ref="F235:F247" si="7">+D235</f>
        <v>18451924</v>
      </c>
      <c r="G235" s="318">
        <v>173</v>
      </c>
    </row>
    <row r="236" spans="1:7" ht="38.25">
      <c r="A236" s="409" t="s">
        <v>3883</v>
      </c>
      <c r="B236" s="673"/>
      <c r="C236" s="675"/>
      <c r="D236" s="317">
        <v>3168291</v>
      </c>
      <c r="E236" s="270">
        <v>1</v>
      </c>
      <c r="F236" s="317">
        <f t="shared" si="7"/>
        <v>3168291</v>
      </c>
      <c r="G236" s="318">
        <v>173</v>
      </c>
    </row>
    <row r="237" spans="1:7" ht="76.5">
      <c r="A237" s="409" t="s">
        <v>3884</v>
      </c>
      <c r="B237" s="673"/>
      <c r="C237" s="675"/>
      <c r="D237" s="317">
        <v>9644468</v>
      </c>
      <c r="E237" s="270">
        <v>1</v>
      </c>
      <c r="F237" s="317">
        <f t="shared" si="7"/>
        <v>9644468</v>
      </c>
      <c r="G237" s="318">
        <v>173</v>
      </c>
    </row>
    <row r="238" spans="1:7" ht="51">
      <c r="A238" s="409" t="s">
        <v>3885</v>
      </c>
      <c r="B238" s="673"/>
      <c r="C238" s="675"/>
      <c r="D238" s="317">
        <v>18403657</v>
      </c>
      <c r="E238" s="270">
        <v>1</v>
      </c>
      <c r="F238" s="317">
        <f t="shared" si="7"/>
        <v>18403657</v>
      </c>
      <c r="G238" s="318">
        <v>173</v>
      </c>
    </row>
    <row r="239" spans="1:7" ht="38.25">
      <c r="A239" s="409" t="s">
        <v>3886</v>
      </c>
      <c r="B239" s="673"/>
      <c r="C239" s="675"/>
      <c r="D239" s="317">
        <v>30000000</v>
      </c>
      <c r="E239" s="270">
        <v>1</v>
      </c>
      <c r="F239" s="317">
        <f t="shared" si="7"/>
        <v>30000000</v>
      </c>
      <c r="G239" s="318">
        <v>173</v>
      </c>
    </row>
    <row r="240" spans="1:7" ht="38.25">
      <c r="A240" s="409" t="s">
        <v>3887</v>
      </c>
      <c r="B240" s="673"/>
      <c r="C240" s="675"/>
      <c r="D240" s="317">
        <v>14268828</v>
      </c>
      <c r="E240" s="270">
        <v>1</v>
      </c>
      <c r="F240" s="317">
        <f t="shared" si="7"/>
        <v>14268828</v>
      </c>
      <c r="G240" s="318">
        <v>173</v>
      </c>
    </row>
    <row r="241" spans="1:7" ht="38.25">
      <c r="A241" s="409" t="s">
        <v>3888</v>
      </c>
      <c r="B241" s="673"/>
      <c r="C241" s="675"/>
      <c r="D241" s="317">
        <v>13529861</v>
      </c>
      <c r="E241" s="270">
        <v>1</v>
      </c>
      <c r="F241" s="317">
        <f t="shared" si="7"/>
        <v>13529861</v>
      </c>
      <c r="G241" s="318">
        <v>173</v>
      </c>
    </row>
    <row r="242" spans="1:7" ht="38.25">
      <c r="A242" s="409" t="s">
        <v>3889</v>
      </c>
      <c r="B242" s="673"/>
      <c r="C242" s="675"/>
      <c r="D242" s="317">
        <v>4484290</v>
      </c>
      <c r="E242" s="270">
        <v>1</v>
      </c>
      <c r="F242" s="317">
        <f t="shared" si="7"/>
        <v>4484290</v>
      </c>
      <c r="G242" s="318">
        <v>173</v>
      </c>
    </row>
    <row r="243" spans="1:7" ht="38.25">
      <c r="A243" s="409" t="s">
        <v>3890</v>
      </c>
      <c r="B243" s="673"/>
      <c r="C243" s="675"/>
      <c r="D243" s="317">
        <v>8862426</v>
      </c>
      <c r="E243" s="270">
        <v>1</v>
      </c>
      <c r="F243" s="317">
        <f t="shared" si="7"/>
        <v>8862426</v>
      </c>
      <c r="G243" s="318">
        <v>173</v>
      </c>
    </row>
    <row r="244" spans="1:7" ht="38.25">
      <c r="A244" s="409" t="s">
        <v>3891</v>
      </c>
      <c r="B244" s="673"/>
      <c r="C244" s="675"/>
      <c r="D244" s="317">
        <v>13997422</v>
      </c>
      <c r="E244" s="270">
        <v>1</v>
      </c>
      <c r="F244" s="317">
        <f t="shared" si="7"/>
        <v>13997422</v>
      </c>
      <c r="G244" s="318">
        <v>173</v>
      </c>
    </row>
    <row r="245" spans="1:7" ht="38.25">
      <c r="A245" s="409" t="s">
        <v>3892</v>
      </c>
      <c r="B245" s="673"/>
      <c r="C245" s="675"/>
      <c r="D245" s="317">
        <v>16339047</v>
      </c>
      <c r="E245" s="270">
        <v>1</v>
      </c>
      <c r="F245" s="317">
        <f t="shared" si="7"/>
        <v>16339047</v>
      </c>
      <c r="G245" s="318">
        <v>173</v>
      </c>
    </row>
    <row r="246" spans="1:7" ht="51">
      <c r="A246" s="409" t="s">
        <v>3893</v>
      </c>
      <c r="B246" s="673"/>
      <c r="C246" s="675"/>
      <c r="D246" s="317">
        <v>23150258</v>
      </c>
      <c r="E246" s="270">
        <v>1</v>
      </c>
      <c r="F246" s="317">
        <f t="shared" si="7"/>
        <v>23150258</v>
      </c>
      <c r="G246" s="318">
        <v>173</v>
      </c>
    </row>
    <row r="247" spans="1:7" ht="39" thickBot="1">
      <c r="A247" s="410" t="s">
        <v>3894</v>
      </c>
      <c r="B247" s="869"/>
      <c r="C247" s="870"/>
      <c r="D247" s="411">
        <v>39950328</v>
      </c>
      <c r="E247" s="412">
        <v>1</v>
      </c>
      <c r="F247" s="411">
        <f t="shared" si="7"/>
        <v>39950328</v>
      </c>
      <c r="G247" s="413">
        <v>173</v>
      </c>
    </row>
    <row r="248" spans="1:7" ht="13.5" thickBot="1">
      <c r="A248" s="867" t="s">
        <v>499</v>
      </c>
      <c r="B248" s="868"/>
      <c r="C248" s="868"/>
      <c r="D248" s="868"/>
      <c r="E248" s="868"/>
      <c r="F248" s="333">
        <f>SUM(F6:F247)</f>
        <v>361027092</v>
      </c>
      <c r="G248" s="332"/>
    </row>
    <row r="249" spans="1:7">
      <c r="A249" s="167"/>
      <c r="B249" s="167"/>
      <c r="C249" s="167"/>
      <c r="D249" s="328"/>
      <c r="E249" s="329"/>
    </row>
    <row r="250" spans="1:7">
      <c r="F250" s="331"/>
    </row>
  </sheetData>
  <mergeCells count="35">
    <mergeCell ref="H119:H120"/>
    <mergeCell ref="A138:A173"/>
    <mergeCell ref="A248:E248"/>
    <mergeCell ref="B234:B247"/>
    <mergeCell ref="C234:C247"/>
    <mergeCell ref="A174:A227"/>
    <mergeCell ref="A228:A233"/>
    <mergeCell ref="B228:B233"/>
    <mergeCell ref="B138:B227"/>
    <mergeCell ref="H71:H72"/>
    <mergeCell ref="H75:H77"/>
    <mergeCell ref="H79:H100"/>
    <mergeCell ref="H110:H113"/>
    <mergeCell ref="H114:H118"/>
    <mergeCell ref="H40:H56"/>
    <mergeCell ref="H57:H60"/>
    <mergeCell ref="H61:H62"/>
    <mergeCell ref="H63:H64"/>
    <mergeCell ref="H68:H69"/>
    <mergeCell ref="H20:H26"/>
    <mergeCell ref="A1:G1"/>
    <mergeCell ref="A2:G2"/>
    <mergeCell ref="A3:G3"/>
    <mergeCell ref="A4:G4"/>
    <mergeCell ref="A6:A137"/>
    <mergeCell ref="B6:B137"/>
    <mergeCell ref="H6:H11"/>
    <mergeCell ref="H12:H13"/>
    <mergeCell ref="H14:H15"/>
    <mergeCell ref="H16:H17"/>
    <mergeCell ref="H18:H19"/>
    <mergeCell ref="H101:H109"/>
    <mergeCell ref="H27:H29"/>
    <mergeCell ref="H34:H35"/>
    <mergeCell ref="H36:H38"/>
  </mergeCells>
  <pageMargins left="0.70866141732283472" right="0.70866141732283472" top="0.74803149606299213" bottom="0.74803149606299213" header="0.31496062992125984" footer="0.31496062992125984"/>
  <pageSetup scale="57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5" sqref="E25"/>
    </sheetView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2"/>
  <sheetViews>
    <sheetView view="pageBreakPreview" topLeftCell="A751" zoomScale="60" zoomScaleNormal="100" workbookViewId="0">
      <selection activeCell="B769" sqref="B769"/>
    </sheetView>
  </sheetViews>
  <sheetFormatPr baseColWidth="10" defaultRowHeight="12.75"/>
  <cols>
    <col min="1" max="1" width="16.7109375" style="1" customWidth="1"/>
    <col min="2" max="2" width="21.140625" style="1" customWidth="1"/>
    <col min="3" max="3" width="31.7109375" style="1" customWidth="1"/>
    <col min="4" max="4" width="19.28515625" style="1" customWidth="1"/>
    <col min="5" max="5" width="13.85546875" style="1" customWidth="1"/>
    <col min="6" max="6" width="21.7109375" style="1" customWidth="1"/>
    <col min="7" max="7" width="14.28515625" style="1" customWidth="1"/>
    <col min="8" max="16384" width="11.42578125" style="1"/>
  </cols>
  <sheetData>
    <row r="1" spans="1:7">
      <c r="A1" s="51" t="s">
        <v>0</v>
      </c>
      <c r="B1" s="52"/>
      <c r="C1" s="53"/>
      <c r="D1" s="53"/>
      <c r="E1" s="53"/>
      <c r="F1" s="53"/>
      <c r="G1" s="54"/>
    </row>
    <row r="2" spans="1:7" ht="12.75" customHeight="1">
      <c r="A2" s="662" t="s">
        <v>311</v>
      </c>
      <c r="B2" s="663"/>
      <c r="C2" s="663"/>
      <c r="D2" s="663"/>
      <c r="E2" s="663"/>
      <c r="F2" s="663"/>
      <c r="G2" s="664"/>
    </row>
    <row r="3" spans="1:7" ht="12.75" customHeight="1">
      <c r="A3" s="662" t="s">
        <v>528</v>
      </c>
      <c r="B3" s="663"/>
      <c r="C3" s="663"/>
      <c r="D3" s="663"/>
      <c r="E3" s="663"/>
      <c r="F3" s="663"/>
      <c r="G3" s="664"/>
    </row>
    <row r="4" spans="1:7" ht="13.5" customHeight="1" thickBot="1">
      <c r="A4" s="665" t="s">
        <v>309</v>
      </c>
      <c r="B4" s="666"/>
      <c r="C4" s="666"/>
      <c r="D4" s="666"/>
      <c r="E4" s="666"/>
      <c r="F4" s="666"/>
      <c r="G4" s="667"/>
    </row>
    <row r="5" spans="1:7" ht="45.75" customHeight="1" thickBot="1">
      <c r="A5" s="554" t="s">
        <v>502</v>
      </c>
      <c r="B5" s="555" t="s">
        <v>1</v>
      </c>
      <c r="C5" s="555" t="s">
        <v>2</v>
      </c>
      <c r="D5" s="556" t="s">
        <v>503</v>
      </c>
      <c r="E5" s="555" t="s">
        <v>4</v>
      </c>
      <c r="F5" s="556" t="s">
        <v>504</v>
      </c>
      <c r="G5" s="557" t="s">
        <v>310</v>
      </c>
    </row>
    <row r="6" spans="1:7" ht="36.75" customHeight="1">
      <c r="A6" s="668" t="s">
        <v>1170</v>
      </c>
      <c r="B6" s="670" t="s">
        <v>7</v>
      </c>
      <c r="C6" s="127" t="s">
        <v>1171</v>
      </c>
      <c r="D6" s="148">
        <f>F6/E6</f>
        <v>102445</v>
      </c>
      <c r="E6" s="128">
        <v>12</v>
      </c>
      <c r="F6" s="148">
        <v>1229340</v>
      </c>
      <c r="G6" s="129">
        <v>111</v>
      </c>
    </row>
    <row r="7" spans="1:7" ht="36.75" customHeight="1">
      <c r="A7" s="669"/>
      <c r="B7" s="671"/>
      <c r="C7" s="517" t="s">
        <v>1172</v>
      </c>
      <c r="D7" s="58">
        <f>F7/E7</f>
        <v>75000</v>
      </c>
      <c r="E7" s="63">
        <v>12</v>
      </c>
      <c r="F7" s="58">
        <v>900000</v>
      </c>
      <c r="G7" s="65">
        <v>113</v>
      </c>
    </row>
    <row r="8" spans="1:7" ht="36.75" customHeight="1">
      <c r="A8" s="669"/>
      <c r="B8" s="671"/>
      <c r="C8" s="517" t="s">
        <v>1173</v>
      </c>
      <c r="D8" s="58"/>
      <c r="E8" s="63"/>
      <c r="F8" s="58">
        <f>10000+27.88</f>
        <v>10027.879999999999</v>
      </c>
      <c r="G8" s="65">
        <v>114</v>
      </c>
    </row>
    <row r="9" spans="1:7" ht="36.75" customHeight="1">
      <c r="A9" s="669"/>
      <c r="B9" s="671"/>
      <c r="C9" s="517" t="s">
        <v>1174</v>
      </c>
      <c r="D9" s="58">
        <f>F9/E9</f>
        <v>2000</v>
      </c>
      <c r="E9" s="63">
        <v>12</v>
      </c>
      <c r="F9" s="58">
        <v>24000</v>
      </c>
      <c r="G9" s="65">
        <v>115</v>
      </c>
    </row>
    <row r="10" spans="1:7" ht="36.75" customHeight="1">
      <c r="A10" s="669"/>
      <c r="B10" s="671"/>
      <c r="C10" s="517" t="s">
        <v>1175</v>
      </c>
      <c r="D10" s="58"/>
      <c r="E10" s="63"/>
      <c r="F10" s="58">
        <v>100000</v>
      </c>
      <c r="G10" s="65">
        <v>121</v>
      </c>
    </row>
    <row r="11" spans="1:7" ht="46.5" customHeight="1">
      <c r="A11" s="669"/>
      <c r="B11" s="671"/>
      <c r="C11" s="517" t="s">
        <v>1176</v>
      </c>
      <c r="D11" s="58"/>
      <c r="E11" s="63"/>
      <c r="F11" s="58">
        <v>150000</v>
      </c>
      <c r="G11" s="65">
        <v>122</v>
      </c>
    </row>
    <row r="12" spans="1:7" ht="46.5" customHeight="1">
      <c r="A12" s="669"/>
      <c r="B12" s="671"/>
      <c r="C12" s="93" t="s">
        <v>1177</v>
      </c>
      <c r="D12" s="58"/>
      <c r="E12" s="63"/>
      <c r="F12" s="58">
        <v>400000</v>
      </c>
      <c r="G12" s="65">
        <v>153</v>
      </c>
    </row>
    <row r="13" spans="1:7" ht="46.5" customHeight="1">
      <c r="A13" s="669"/>
      <c r="B13" s="671"/>
      <c r="C13" s="517" t="s">
        <v>1178</v>
      </c>
      <c r="D13" s="58"/>
      <c r="E13" s="63"/>
      <c r="F13" s="58">
        <v>1500000</v>
      </c>
      <c r="G13" s="65">
        <v>158</v>
      </c>
    </row>
    <row r="14" spans="1:7" ht="46.5" customHeight="1">
      <c r="A14" s="669"/>
      <c r="B14" s="671"/>
      <c r="C14" s="517" t="s">
        <v>1179</v>
      </c>
      <c r="D14" s="58"/>
      <c r="E14" s="63"/>
      <c r="F14" s="58">
        <v>75000</v>
      </c>
      <c r="G14" s="65">
        <v>162</v>
      </c>
    </row>
    <row r="15" spans="1:7" ht="46.5" customHeight="1">
      <c r="A15" s="669"/>
      <c r="B15" s="671"/>
      <c r="C15" s="517" t="s">
        <v>1180</v>
      </c>
      <c r="D15" s="58"/>
      <c r="E15" s="63"/>
      <c r="F15" s="58">
        <v>300000</v>
      </c>
      <c r="G15" s="65">
        <v>165</v>
      </c>
    </row>
    <row r="16" spans="1:7" ht="46.5" customHeight="1">
      <c r="A16" s="669"/>
      <c r="B16" s="671"/>
      <c r="C16" s="517" t="s">
        <v>1181</v>
      </c>
      <c r="D16" s="58"/>
      <c r="E16" s="63"/>
      <c r="F16" s="58">
        <v>50000</v>
      </c>
      <c r="G16" s="65">
        <v>166</v>
      </c>
    </row>
    <row r="17" spans="1:7" ht="46.5" customHeight="1">
      <c r="A17" s="669"/>
      <c r="B17" s="671"/>
      <c r="C17" s="93" t="s">
        <v>1182</v>
      </c>
      <c r="D17" s="58"/>
      <c r="E17" s="63"/>
      <c r="F17" s="58">
        <v>50000</v>
      </c>
      <c r="G17" s="65">
        <v>167</v>
      </c>
    </row>
    <row r="18" spans="1:7" ht="46.5" customHeight="1">
      <c r="A18" s="669"/>
      <c r="B18" s="671"/>
      <c r="C18" s="517" t="s">
        <v>1183</v>
      </c>
      <c r="D18" s="58"/>
      <c r="E18" s="63"/>
      <c r="F18" s="58">
        <v>50000</v>
      </c>
      <c r="G18" s="65">
        <v>168</v>
      </c>
    </row>
    <row r="19" spans="1:7" ht="46.5" customHeight="1">
      <c r="A19" s="669"/>
      <c r="B19" s="671"/>
      <c r="C19" s="517" t="s">
        <v>1184</v>
      </c>
      <c r="D19" s="58"/>
      <c r="E19" s="63"/>
      <c r="F19" s="58">
        <v>25000</v>
      </c>
      <c r="G19" s="65">
        <v>169</v>
      </c>
    </row>
    <row r="20" spans="1:7" ht="46.5" customHeight="1">
      <c r="A20" s="669"/>
      <c r="B20" s="671"/>
      <c r="C20" s="517" t="s">
        <v>1185</v>
      </c>
      <c r="D20" s="58"/>
      <c r="E20" s="63"/>
      <c r="F20" s="58">
        <v>557716</v>
      </c>
      <c r="G20" s="65">
        <v>171</v>
      </c>
    </row>
    <row r="21" spans="1:7" ht="46.5" customHeight="1">
      <c r="A21" s="669"/>
      <c r="B21" s="671"/>
      <c r="C21" s="517" t="s">
        <v>1186</v>
      </c>
      <c r="D21" s="58"/>
      <c r="E21" s="63"/>
      <c r="F21" s="58">
        <v>100000</v>
      </c>
      <c r="G21" s="65">
        <v>174</v>
      </c>
    </row>
    <row r="22" spans="1:7" ht="46.5" customHeight="1">
      <c r="A22" s="669"/>
      <c r="B22" s="671"/>
      <c r="C22" s="517" t="s">
        <v>1187</v>
      </c>
      <c r="D22" s="58"/>
      <c r="E22" s="63"/>
      <c r="F22" s="58">
        <v>4600000</v>
      </c>
      <c r="G22" s="65">
        <v>191</v>
      </c>
    </row>
    <row r="23" spans="1:7" ht="46.5" customHeight="1">
      <c r="A23" s="669"/>
      <c r="B23" s="671"/>
      <c r="C23" s="517" t="s">
        <v>1188</v>
      </c>
      <c r="D23" s="58"/>
      <c r="E23" s="63"/>
      <c r="F23" s="58">
        <v>150000</v>
      </c>
      <c r="G23" s="65">
        <v>195</v>
      </c>
    </row>
    <row r="24" spans="1:7" ht="46.5" customHeight="1">
      <c r="A24" s="669"/>
      <c r="B24" s="671"/>
      <c r="C24" s="517" t="s">
        <v>1189</v>
      </c>
      <c r="D24" s="58"/>
      <c r="E24" s="63"/>
      <c r="F24" s="58">
        <v>50000</v>
      </c>
      <c r="G24" s="65">
        <v>196</v>
      </c>
    </row>
    <row r="25" spans="1:7" ht="46.5" customHeight="1">
      <c r="A25" s="669"/>
      <c r="B25" s="671"/>
      <c r="C25" s="517" t="s">
        <v>1190</v>
      </c>
      <c r="D25" s="58"/>
      <c r="E25" s="63"/>
      <c r="F25" s="58">
        <v>900000</v>
      </c>
      <c r="G25" s="65">
        <v>197</v>
      </c>
    </row>
    <row r="26" spans="1:7" ht="46.5" customHeight="1">
      <c r="A26" s="669"/>
      <c r="B26" s="671"/>
      <c r="C26" s="517" t="s">
        <v>1191</v>
      </c>
      <c r="D26" s="58"/>
      <c r="E26" s="63"/>
      <c r="F26" s="58">
        <v>90000</v>
      </c>
      <c r="G26" s="65">
        <v>199</v>
      </c>
    </row>
    <row r="27" spans="1:7" ht="36.75" customHeight="1">
      <c r="A27" s="669"/>
      <c r="B27" s="671"/>
      <c r="C27" s="96" t="s">
        <v>9</v>
      </c>
      <c r="D27" s="114">
        <v>15</v>
      </c>
      <c r="E27" s="69">
        <v>5000</v>
      </c>
      <c r="F27" s="114">
        <f>(D27*E27)</f>
        <v>75000</v>
      </c>
      <c r="G27" s="318">
        <v>211</v>
      </c>
    </row>
    <row r="28" spans="1:7" ht="36.75" customHeight="1">
      <c r="A28" s="669"/>
      <c r="B28" s="671"/>
      <c r="C28" s="96" t="s">
        <v>529</v>
      </c>
      <c r="D28" s="114">
        <v>50</v>
      </c>
      <c r="E28" s="69">
        <v>10000</v>
      </c>
      <c r="F28" s="114">
        <v>222000</v>
      </c>
      <c r="G28" s="318">
        <v>211</v>
      </c>
    </row>
    <row r="29" spans="1:7" ht="36.75" customHeight="1">
      <c r="A29" s="669"/>
      <c r="B29" s="671"/>
      <c r="C29" s="96" t="s">
        <v>1192</v>
      </c>
      <c r="D29" s="114">
        <v>180</v>
      </c>
      <c r="E29" s="69">
        <v>5000</v>
      </c>
      <c r="F29" s="114">
        <f t="shared" ref="F29:F122" si="0">(D29*E29)</f>
        <v>900000</v>
      </c>
      <c r="G29" s="318">
        <v>214</v>
      </c>
    </row>
    <row r="30" spans="1:7" ht="36.75" customHeight="1">
      <c r="A30" s="669"/>
      <c r="B30" s="671"/>
      <c r="C30" s="96" t="s">
        <v>1193</v>
      </c>
      <c r="D30" s="114">
        <v>20</v>
      </c>
      <c r="E30" s="69">
        <v>500</v>
      </c>
      <c r="F30" s="114">
        <f t="shared" si="0"/>
        <v>10000</v>
      </c>
      <c r="G30" s="318">
        <v>232</v>
      </c>
    </row>
    <row r="31" spans="1:7" ht="36.75" customHeight="1">
      <c r="A31" s="669"/>
      <c r="B31" s="671"/>
      <c r="C31" s="96" t="s">
        <v>1194</v>
      </c>
      <c r="D31" s="114">
        <v>55</v>
      </c>
      <c r="E31" s="69">
        <v>500</v>
      </c>
      <c r="F31" s="114">
        <f t="shared" si="0"/>
        <v>27500</v>
      </c>
      <c r="G31" s="318">
        <v>233</v>
      </c>
    </row>
    <row r="32" spans="1:7" ht="36.75" customHeight="1">
      <c r="A32" s="669"/>
      <c r="B32" s="671"/>
      <c r="C32" s="96" t="s">
        <v>1195</v>
      </c>
      <c r="D32" s="114">
        <v>127.2</v>
      </c>
      <c r="E32" s="69">
        <v>500</v>
      </c>
      <c r="F32" s="114">
        <f t="shared" si="0"/>
        <v>63600</v>
      </c>
      <c r="G32" s="318">
        <v>233</v>
      </c>
    </row>
    <row r="33" spans="1:7" ht="36.75" customHeight="1">
      <c r="A33" s="669"/>
      <c r="B33" s="671"/>
      <c r="C33" s="96" t="s">
        <v>530</v>
      </c>
      <c r="D33" s="114">
        <v>48</v>
      </c>
      <c r="E33" s="69">
        <v>2600</v>
      </c>
      <c r="F33" s="114">
        <f t="shared" si="0"/>
        <v>124800</v>
      </c>
      <c r="G33" s="318">
        <v>241</v>
      </c>
    </row>
    <row r="34" spans="1:7" ht="36.75" customHeight="1">
      <c r="A34" s="669"/>
      <c r="B34" s="671"/>
      <c r="C34" s="96" t="s">
        <v>530</v>
      </c>
      <c r="D34" s="115">
        <v>45.26</v>
      </c>
      <c r="E34" s="116">
        <v>2600</v>
      </c>
      <c r="F34" s="115">
        <f t="shared" si="0"/>
        <v>117676</v>
      </c>
      <c r="G34" s="68">
        <v>241</v>
      </c>
    </row>
    <row r="35" spans="1:7" ht="36.75" customHeight="1">
      <c r="A35" s="669"/>
      <c r="B35" s="671"/>
      <c r="C35" s="96" t="s">
        <v>530</v>
      </c>
      <c r="D35" s="115">
        <v>45</v>
      </c>
      <c r="E35" s="116">
        <v>2600</v>
      </c>
      <c r="F35" s="115">
        <f t="shared" si="0"/>
        <v>117000</v>
      </c>
      <c r="G35" s="68">
        <v>241</v>
      </c>
    </row>
    <row r="36" spans="1:7" ht="36.75" customHeight="1">
      <c r="A36" s="669"/>
      <c r="B36" s="671"/>
      <c r="C36" s="96" t="s">
        <v>531</v>
      </c>
      <c r="D36" s="115">
        <v>44.722999999999999</v>
      </c>
      <c r="E36" s="116">
        <v>2500</v>
      </c>
      <c r="F36" s="115">
        <f>(D36*E36)-0.5</f>
        <v>111807</v>
      </c>
      <c r="G36" s="68">
        <v>241</v>
      </c>
    </row>
    <row r="37" spans="1:7" ht="36.75" customHeight="1">
      <c r="A37" s="669"/>
      <c r="B37" s="671"/>
      <c r="C37" s="96" t="s">
        <v>531</v>
      </c>
      <c r="D37" s="115">
        <v>110</v>
      </c>
      <c r="E37" s="116">
        <v>400</v>
      </c>
      <c r="F37" s="115">
        <f t="shared" si="0"/>
        <v>44000</v>
      </c>
      <c r="G37" s="68">
        <v>243</v>
      </c>
    </row>
    <row r="38" spans="1:7" ht="36.75" customHeight="1">
      <c r="A38" s="669"/>
      <c r="B38" s="671"/>
      <c r="C38" s="96" t="s">
        <v>531</v>
      </c>
      <c r="D38" s="115">
        <v>35</v>
      </c>
      <c r="E38" s="116">
        <v>200</v>
      </c>
      <c r="F38" s="115">
        <f t="shared" si="0"/>
        <v>7000</v>
      </c>
      <c r="G38" s="68">
        <v>243</v>
      </c>
    </row>
    <row r="39" spans="1:7" ht="36.75" customHeight="1">
      <c r="A39" s="669"/>
      <c r="B39" s="671"/>
      <c r="C39" s="96" t="s">
        <v>531</v>
      </c>
      <c r="D39" s="115">
        <v>35</v>
      </c>
      <c r="E39" s="116">
        <v>200</v>
      </c>
      <c r="F39" s="115">
        <f t="shared" si="0"/>
        <v>7000</v>
      </c>
      <c r="G39" s="68">
        <v>243</v>
      </c>
    </row>
    <row r="40" spans="1:7" ht="36.75" customHeight="1">
      <c r="A40" s="669"/>
      <c r="B40" s="671"/>
      <c r="C40" s="96" t="s">
        <v>531</v>
      </c>
      <c r="D40" s="115">
        <v>110.488</v>
      </c>
      <c r="E40" s="116">
        <v>600</v>
      </c>
      <c r="F40" s="115">
        <f>(D40*E40)+0.2</f>
        <v>66293</v>
      </c>
      <c r="G40" s="68">
        <v>243</v>
      </c>
    </row>
    <row r="41" spans="1:7" ht="36.75" customHeight="1">
      <c r="A41" s="669"/>
      <c r="B41" s="671"/>
      <c r="C41" s="96" t="s">
        <v>532</v>
      </c>
      <c r="D41" s="115">
        <v>150</v>
      </c>
      <c r="E41" s="116">
        <v>40</v>
      </c>
      <c r="F41" s="115">
        <f t="shared" si="0"/>
        <v>6000</v>
      </c>
      <c r="G41" s="68">
        <v>243</v>
      </c>
    </row>
    <row r="42" spans="1:7" ht="36.75" customHeight="1">
      <c r="A42" s="669"/>
      <c r="B42" s="671"/>
      <c r="C42" s="96" t="s">
        <v>532</v>
      </c>
      <c r="D42" s="115">
        <v>135</v>
      </c>
      <c r="E42" s="116">
        <v>400</v>
      </c>
      <c r="F42" s="115">
        <f t="shared" si="0"/>
        <v>54000</v>
      </c>
      <c r="G42" s="68">
        <v>243</v>
      </c>
    </row>
    <row r="43" spans="1:7" ht="36.75" customHeight="1">
      <c r="A43" s="669"/>
      <c r="B43" s="671"/>
      <c r="C43" s="96" t="s">
        <v>533</v>
      </c>
      <c r="D43" s="115">
        <v>96</v>
      </c>
      <c r="E43" s="116">
        <v>400</v>
      </c>
      <c r="F43" s="115">
        <f t="shared" si="0"/>
        <v>38400</v>
      </c>
      <c r="G43" s="68">
        <v>243</v>
      </c>
    </row>
    <row r="44" spans="1:7" ht="36.75" customHeight="1">
      <c r="A44" s="669"/>
      <c r="B44" s="671"/>
      <c r="C44" s="96" t="s">
        <v>534</v>
      </c>
      <c r="D44" s="115">
        <v>25</v>
      </c>
      <c r="E44" s="116">
        <v>4000</v>
      </c>
      <c r="F44" s="115">
        <f t="shared" si="0"/>
        <v>100000</v>
      </c>
      <c r="G44" s="68">
        <v>243</v>
      </c>
    </row>
    <row r="45" spans="1:7" ht="36.75" customHeight="1">
      <c r="A45" s="669"/>
      <c r="B45" s="671"/>
      <c r="C45" s="96" t="s">
        <v>535</v>
      </c>
      <c r="D45" s="115">
        <v>20</v>
      </c>
      <c r="E45" s="116">
        <v>2850</v>
      </c>
      <c r="F45" s="115">
        <f t="shared" si="0"/>
        <v>57000</v>
      </c>
      <c r="G45" s="68">
        <v>244</v>
      </c>
    </row>
    <row r="46" spans="1:7" ht="36.75" customHeight="1">
      <c r="A46" s="669"/>
      <c r="B46" s="671"/>
      <c r="C46" s="96" t="s">
        <v>536</v>
      </c>
      <c r="D46" s="115">
        <v>8.02</v>
      </c>
      <c r="E46" s="116">
        <v>3910</v>
      </c>
      <c r="F46" s="115">
        <f>(D46*E46)+0.8</f>
        <v>31358.999999999996</v>
      </c>
      <c r="G46" s="68">
        <v>244</v>
      </c>
    </row>
    <row r="47" spans="1:7" ht="36.75" customHeight="1">
      <c r="A47" s="669"/>
      <c r="B47" s="671"/>
      <c r="C47" s="96" t="s">
        <v>537</v>
      </c>
      <c r="D47" s="115">
        <v>6.33</v>
      </c>
      <c r="E47" s="116">
        <v>200</v>
      </c>
      <c r="F47" s="115">
        <f t="shared" si="0"/>
        <v>1266</v>
      </c>
      <c r="G47" s="68">
        <v>244</v>
      </c>
    </row>
    <row r="48" spans="1:7" ht="36.75" customHeight="1">
      <c r="A48" s="669"/>
      <c r="B48" s="671"/>
      <c r="C48" s="517" t="s">
        <v>538</v>
      </c>
      <c r="D48" s="115">
        <v>500</v>
      </c>
      <c r="E48" s="116">
        <v>15</v>
      </c>
      <c r="F48" s="115">
        <f t="shared" si="0"/>
        <v>7500</v>
      </c>
      <c r="G48" s="68">
        <v>245</v>
      </c>
    </row>
    <row r="49" spans="1:7" ht="36.75" customHeight="1">
      <c r="A49" s="669"/>
      <c r="B49" s="671"/>
      <c r="C49" s="96" t="s">
        <v>539</v>
      </c>
      <c r="D49" s="115">
        <v>10</v>
      </c>
      <c r="E49" s="116">
        <v>500</v>
      </c>
      <c r="F49" s="115">
        <f t="shared" si="0"/>
        <v>5000</v>
      </c>
      <c r="G49" s="68">
        <v>247</v>
      </c>
    </row>
    <row r="50" spans="1:7" ht="36.75" customHeight="1">
      <c r="A50" s="669"/>
      <c r="B50" s="671"/>
      <c r="C50" s="96" t="s">
        <v>540</v>
      </c>
      <c r="D50" s="115">
        <v>40</v>
      </c>
      <c r="E50" s="116">
        <v>125</v>
      </c>
      <c r="F50" s="115">
        <f t="shared" si="0"/>
        <v>5000</v>
      </c>
      <c r="G50" s="68">
        <v>252</v>
      </c>
    </row>
    <row r="51" spans="1:7" ht="36.75" customHeight="1">
      <c r="A51" s="669"/>
      <c r="B51" s="671"/>
      <c r="C51" s="96" t="s">
        <v>541</v>
      </c>
      <c r="D51" s="115">
        <v>1200</v>
      </c>
      <c r="E51" s="116">
        <v>3000</v>
      </c>
      <c r="F51" s="115">
        <f t="shared" si="0"/>
        <v>3600000</v>
      </c>
      <c r="G51" s="68">
        <v>253</v>
      </c>
    </row>
    <row r="52" spans="1:7" ht="36.75" customHeight="1">
      <c r="A52" s="669"/>
      <c r="B52" s="671"/>
      <c r="C52" s="96" t="s">
        <v>541</v>
      </c>
      <c r="D52" s="115">
        <v>1025</v>
      </c>
      <c r="E52" s="116">
        <v>3500</v>
      </c>
      <c r="F52" s="115">
        <f t="shared" si="0"/>
        <v>3587500</v>
      </c>
      <c r="G52" s="68">
        <v>253</v>
      </c>
    </row>
    <row r="53" spans="1:7" ht="36.75" customHeight="1">
      <c r="A53" s="669"/>
      <c r="B53" s="671"/>
      <c r="C53" s="96" t="s">
        <v>541</v>
      </c>
      <c r="D53" s="115">
        <v>1500</v>
      </c>
      <c r="E53" s="116">
        <f>3400-1</f>
        <v>3399</v>
      </c>
      <c r="F53" s="115">
        <f>(D53*E53)-100</f>
        <v>5098400</v>
      </c>
      <c r="G53" s="68">
        <v>253</v>
      </c>
    </row>
    <row r="54" spans="1:7" ht="36.75" customHeight="1">
      <c r="A54" s="669"/>
      <c r="B54" s="671"/>
      <c r="C54" s="96" t="s">
        <v>541</v>
      </c>
      <c r="D54" s="115">
        <v>1400</v>
      </c>
      <c r="E54" s="116">
        <v>5584</v>
      </c>
      <c r="F54" s="115">
        <f t="shared" si="0"/>
        <v>7817600</v>
      </c>
      <c r="G54" s="68">
        <v>253</v>
      </c>
    </row>
    <row r="55" spans="1:7" ht="36.75" customHeight="1">
      <c r="A55" s="669"/>
      <c r="B55" s="671"/>
      <c r="C55" s="96" t="s">
        <v>542</v>
      </c>
      <c r="D55" s="115">
        <v>12.5</v>
      </c>
      <c r="E55" s="116">
        <v>400</v>
      </c>
      <c r="F55" s="115">
        <f t="shared" si="0"/>
        <v>5000</v>
      </c>
      <c r="G55" s="68">
        <v>261</v>
      </c>
    </row>
    <row r="56" spans="1:7" ht="36.75" customHeight="1">
      <c r="A56" s="669"/>
      <c r="B56" s="671"/>
      <c r="C56" s="96" t="s">
        <v>818</v>
      </c>
      <c r="D56" s="115">
        <v>34.44</v>
      </c>
      <c r="E56" s="116">
        <f>460000+101479</f>
        <v>561479</v>
      </c>
      <c r="F56" s="115">
        <f>(D56*E56)</f>
        <v>19337336.759999998</v>
      </c>
      <c r="G56" s="68">
        <v>262</v>
      </c>
    </row>
    <row r="57" spans="1:7" ht="36.75" customHeight="1">
      <c r="A57" s="669"/>
      <c r="B57" s="671"/>
      <c r="C57" s="96" t="s">
        <v>1196</v>
      </c>
      <c r="D57" s="115">
        <v>32</v>
      </c>
      <c r="E57" s="116">
        <v>475000</v>
      </c>
      <c r="F57" s="115">
        <f t="shared" si="0"/>
        <v>15200000</v>
      </c>
      <c r="G57" s="68">
        <v>262</v>
      </c>
    </row>
    <row r="58" spans="1:7" ht="36.75" customHeight="1">
      <c r="A58" s="669"/>
      <c r="B58" s="671"/>
      <c r="C58" s="96" t="s">
        <v>543</v>
      </c>
      <c r="D58" s="115">
        <v>2</v>
      </c>
      <c r="E58" s="116">
        <v>20</v>
      </c>
      <c r="F58" s="115">
        <f t="shared" si="0"/>
        <v>40</v>
      </c>
      <c r="G58" s="68">
        <v>266</v>
      </c>
    </row>
    <row r="59" spans="1:7" ht="36.75" customHeight="1">
      <c r="A59" s="669"/>
      <c r="B59" s="671"/>
      <c r="C59" s="517" t="s">
        <v>544</v>
      </c>
      <c r="D59" s="115">
        <v>218</v>
      </c>
      <c r="E59" s="116">
        <v>500</v>
      </c>
      <c r="F59" s="115">
        <f t="shared" si="0"/>
        <v>109000</v>
      </c>
      <c r="G59" s="68">
        <v>266</v>
      </c>
    </row>
    <row r="60" spans="1:7" ht="36.75" customHeight="1">
      <c r="A60" s="669"/>
      <c r="B60" s="671"/>
      <c r="C60" s="96" t="s">
        <v>545</v>
      </c>
      <c r="D60" s="115">
        <v>10</v>
      </c>
      <c r="E60" s="116">
        <v>25</v>
      </c>
      <c r="F60" s="115">
        <f t="shared" si="0"/>
        <v>250</v>
      </c>
      <c r="G60" s="68">
        <v>266</v>
      </c>
    </row>
    <row r="61" spans="1:7" ht="36.75" customHeight="1">
      <c r="A61" s="669"/>
      <c r="B61" s="671"/>
      <c r="C61" s="96" t="s">
        <v>546</v>
      </c>
      <c r="D61" s="115">
        <v>15</v>
      </c>
      <c r="E61" s="116">
        <v>75</v>
      </c>
      <c r="F61" s="115">
        <f t="shared" si="0"/>
        <v>1125</v>
      </c>
      <c r="G61" s="68">
        <v>266</v>
      </c>
    </row>
    <row r="62" spans="1:7" ht="36.75" customHeight="1">
      <c r="A62" s="669"/>
      <c r="B62" s="671"/>
      <c r="C62" s="96" t="s">
        <v>547</v>
      </c>
      <c r="D62" s="115">
        <v>5</v>
      </c>
      <c r="E62" s="116">
        <v>25</v>
      </c>
      <c r="F62" s="115">
        <f t="shared" si="0"/>
        <v>125</v>
      </c>
      <c r="G62" s="68">
        <v>266</v>
      </c>
    </row>
    <row r="63" spans="1:7" ht="36.75" customHeight="1">
      <c r="A63" s="669"/>
      <c r="B63" s="671"/>
      <c r="C63" s="96" t="s">
        <v>548</v>
      </c>
      <c r="D63" s="115">
        <v>1250</v>
      </c>
      <c r="E63" s="116">
        <v>50</v>
      </c>
      <c r="F63" s="115">
        <f t="shared" si="0"/>
        <v>62500</v>
      </c>
      <c r="G63" s="68">
        <v>267</v>
      </c>
    </row>
    <row r="64" spans="1:7" ht="36.75" customHeight="1">
      <c r="A64" s="669"/>
      <c r="B64" s="671"/>
      <c r="C64" s="96" t="s">
        <v>548</v>
      </c>
      <c r="D64" s="115">
        <v>1300</v>
      </c>
      <c r="E64" s="116">
        <v>50</v>
      </c>
      <c r="F64" s="115">
        <f t="shared" si="0"/>
        <v>65000</v>
      </c>
      <c r="G64" s="68">
        <v>267</v>
      </c>
    </row>
    <row r="65" spans="1:7" ht="36.75" customHeight="1">
      <c r="A65" s="669"/>
      <c r="B65" s="671"/>
      <c r="C65" s="96" t="s">
        <v>548</v>
      </c>
      <c r="D65" s="115">
        <v>1225</v>
      </c>
      <c r="E65" s="116">
        <v>50</v>
      </c>
      <c r="F65" s="115">
        <f t="shared" si="0"/>
        <v>61250</v>
      </c>
      <c r="G65" s="68">
        <v>267</v>
      </c>
    </row>
    <row r="66" spans="1:7" ht="36.75" customHeight="1">
      <c r="A66" s="669"/>
      <c r="B66" s="671"/>
      <c r="C66" s="96" t="s">
        <v>548</v>
      </c>
      <c r="D66" s="115">
        <v>2200</v>
      </c>
      <c r="E66" s="116">
        <v>50</v>
      </c>
      <c r="F66" s="115">
        <f t="shared" si="0"/>
        <v>110000</v>
      </c>
      <c r="G66" s="68">
        <v>267</v>
      </c>
    </row>
    <row r="67" spans="1:7" ht="36.75" customHeight="1">
      <c r="A67" s="669"/>
      <c r="B67" s="671"/>
      <c r="C67" s="96" t="s">
        <v>548</v>
      </c>
      <c r="D67" s="115">
        <v>1800</v>
      </c>
      <c r="E67" s="116">
        <v>50</v>
      </c>
      <c r="F67" s="115">
        <f t="shared" si="0"/>
        <v>90000</v>
      </c>
      <c r="G67" s="68">
        <v>267</v>
      </c>
    </row>
    <row r="68" spans="1:7" ht="36.75" customHeight="1">
      <c r="A68" s="669"/>
      <c r="B68" s="671"/>
      <c r="C68" s="96" t="s">
        <v>548</v>
      </c>
      <c r="D68" s="115">
        <v>1897.66</v>
      </c>
      <c r="E68" s="116">
        <v>50</v>
      </c>
      <c r="F68" s="115">
        <f t="shared" si="0"/>
        <v>94883</v>
      </c>
      <c r="G68" s="68">
        <v>267</v>
      </c>
    </row>
    <row r="69" spans="1:7" ht="36.75" customHeight="1">
      <c r="A69" s="669"/>
      <c r="B69" s="671"/>
      <c r="C69" s="96" t="s">
        <v>549</v>
      </c>
      <c r="D69" s="115">
        <v>10</v>
      </c>
      <c r="E69" s="116">
        <v>750</v>
      </c>
      <c r="F69" s="115">
        <f t="shared" si="0"/>
        <v>7500</v>
      </c>
      <c r="G69" s="68">
        <v>268</v>
      </c>
    </row>
    <row r="70" spans="1:7" ht="36.75" customHeight="1">
      <c r="A70" s="669"/>
      <c r="B70" s="671"/>
      <c r="C70" s="96" t="s">
        <v>550</v>
      </c>
      <c r="D70" s="115">
        <v>4.5</v>
      </c>
      <c r="E70" s="116">
        <v>749</v>
      </c>
      <c r="F70" s="115">
        <f>(D70*E70)-1.5</f>
        <v>3369</v>
      </c>
      <c r="G70" s="68">
        <v>268</v>
      </c>
    </row>
    <row r="71" spans="1:7" ht="36.75" customHeight="1">
      <c r="A71" s="669"/>
      <c r="B71" s="671"/>
      <c r="C71" s="96" t="s">
        <v>551</v>
      </c>
      <c r="D71" s="115">
        <v>14</v>
      </c>
      <c r="E71" s="116">
        <v>750</v>
      </c>
      <c r="F71" s="115">
        <f t="shared" si="0"/>
        <v>10500</v>
      </c>
      <c r="G71" s="68">
        <v>268</v>
      </c>
    </row>
    <row r="72" spans="1:7" ht="36.75" customHeight="1">
      <c r="A72" s="669"/>
      <c r="B72" s="671"/>
      <c r="C72" s="96" t="s">
        <v>552</v>
      </c>
      <c r="D72" s="115">
        <v>50</v>
      </c>
      <c r="E72" s="116">
        <v>750</v>
      </c>
      <c r="F72" s="115">
        <f t="shared" si="0"/>
        <v>37500</v>
      </c>
      <c r="G72" s="68">
        <v>268</v>
      </c>
    </row>
    <row r="73" spans="1:7" ht="36.75" customHeight="1">
      <c r="A73" s="669"/>
      <c r="B73" s="671"/>
      <c r="C73" s="96" t="s">
        <v>552</v>
      </c>
      <c r="D73" s="115">
        <v>50</v>
      </c>
      <c r="E73" s="116">
        <v>725</v>
      </c>
      <c r="F73" s="115">
        <f t="shared" si="0"/>
        <v>36250</v>
      </c>
      <c r="G73" s="68">
        <v>268</v>
      </c>
    </row>
    <row r="74" spans="1:7" ht="36.75" customHeight="1">
      <c r="A74" s="669"/>
      <c r="B74" s="671"/>
      <c r="C74" s="96" t="s">
        <v>553</v>
      </c>
      <c r="D74" s="115">
        <v>20</v>
      </c>
      <c r="E74" s="116">
        <v>699</v>
      </c>
      <c r="F74" s="115">
        <f t="shared" si="0"/>
        <v>13980</v>
      </c>
      <c r="G74" s="68">
        <v>268</v>
      </c>
    </row>
    <row r="75" spans="1:7" ht="36.75" customHeight="1">
      <c r="A75" s="669"/>
      <c r="B75" s="671"/>
      <c r="C75" s="96" t="s">
        <v>554</v>
      </c>
      <c r="D75" s="115">
        <v>66.900000000000006</v>
      </c>
      <c r="E75" s="116">
        <v>150</v>
      </c>
      <c r="F75" s="115">
        <f t="shared" si="0"/>
        <v>10035</v>
      </c>
      <c r="G75" s="68">
        <v>269</v>
      </c>
    </row>
    <row r="76" spans="1:7" ht="36.75" customHeight="1">
      <c r="A76" s="669"/>
      <c r="B76" s="671"/>
      <c r="C76" s="96" t="s">
        <v>555</v>
      </c>
      <c r="D76" s="115">
        <v>90</v>
      </c>
      <c r="E76" s="116">
        <v>10000</v>
      </c>
      <c r="F76" s="115">
        <f>(D76*E76)</f>
        <v>900000</v>
      </c>
      <c r="G76" s="68">
        <v>274</v>
      </c>
    </row>
    <row r="77" spans="1:7" ht="36.75" customHeight="1">
      <c r="A77" s="669"/>
      <c r="B77" s="671"/>
      <c r="C77" s="96" t="s">
        <v>556</v>
      </c>
      <c r="D77" s="117">
        <v>2000</v>
      </c>
      <c r="E77" s="63">
        <v>450</v>
      </c>
      <c r="F77" s="117">
        <f>D77*E77</f>
        <v>900000</v>
      </c>
      <c r="G77" s="61">
        <v>281</v>
      </c>
    </row>
    <row r="78" spans="1:7" ht="36.75" customHeight="1">
      <c r="A78" s="669"/>
      <c r="B78" s="671"/>
      <c r="C78" s="517" t="s">
        <v>557</v>
      </c>
      <c r="D78" s="115">
        <v>5</v>
      </c>
      <c r="E78" s="116">
        <v>80</v>
      </c>
      <c r="F78" s="115">
        <f t="shared" si="0"/>
        <v>400</v>
      </c>
      <c r="G78" s="68">
        <v>283</v>
      </c>
    </row>
    <row r="79" spans="1:7" ht="36.75" customHeight="1">
      <c r="A79" s="669"/>
      <c r="B79" s="671"/>
      <c r="C79" s="517" t="s">
        <v>1197</v>
      </c>
      <c r="D79" s="115">
        <v>3000</v>
      </c>
      <c r="E79" s="116">
        <v>300</v>
      </c>
      <c r="F79" s="115">
        <v>1800000</v>
      </c>
      <c r="G79" s="68">
        <v>284</v>
      </c>
    </row>
    <row r="80" spans="1:7" ht="36.75" customHeight="1">
      <c r="A80" s="669"/>
      <c r="B80" s="671"/>
      <c r="C80" s="96" t="s">
        <v>558</v>
      </c>
      <c r="D80" s="115">
        <v>85.833299999999994</v>
      </c>
      <c r="E80" s="116">
        <v>150</v>
      </c>
      <c r="F80" s="115">
        <f t="shared" si="0"/>
        <v>12874.994999999999</v>
      </c>
      <c r="G80" s="68">
        <v>286</v>
      </c>
    </row>
    <row r="81" spans="1:7" ht="36.75" customHeight="1">
      <c r="A81" s="669"/>
      <c r="B81" s="671"/>
      <c r="C81" s="96" t="s">
        <v>83</v>
      </c>
      <c r="D81" s="115">
        <v>39.0625</v>
      </c>
      <c r="E81" s="116">
        <v>160</v>
      </c>
      <c r="F81" s="115">
        <f t="shared" si="0"/>
        <v>6250</v>
      </c>
      <c r="G81" s="68">
        <v>289</v>
      </c>
    </row>
    <row r="82" spans="1:7" ht="36.75" customHeight="1">
      <c r="A82" s="669"/>
      <c r="B82" s="671"/>
      <c r="C82" s="96" t="s">
        <v>559</v>
      </c>
      <c r="D82" s="115">
        <v>250</v>
      </c>
      <c r="E82" s="116">
        <v>50</v>
      </c>
      <c r="F82" s="115">
        <f t="shared" si="0"/>
        <v>12500</v>
      </c>
      <c r="G82" s="68">
        <v>291</v>
      </c>
    </row>
    <row r="83" spans="1:7" ht="36.75" customHeight="1">
      <c r="A83" s="669"/>
      <c r="B83" s="671"/>
      <c r="C83" s="96" t="s">
        <v>560</v>
      </c>
      <c r="D83" s="115">
        <v>1</v>
      </c>
      <c r="E83" s="116">
        <v>664</v>
      </c>
      <c r="F83" s="115">
        <f t="shared" si="0"/>
        <v>664</v>
      </c>
      <c r="G83" s="68">
        <v>291</v>
      </c>
    </row>
    <row r="84" spans="1:7" ht="36.75" customHeight="1">
      <c r="A84" s="669"/>
      <c r="B84" s="671"/>
      <c r="C84" s="96" t="s">
        <v>560</v>
      </c>
      <c r="D84" s="115">
        <v>1</v>
      </c>
      <c r="E84" s="116">
        <v>400</v>
      </c>
      <c r="F84" s="115">
        <f t="shared" si="0"/>
        <v>400</v>
      </c>
      <c r="G84" s="68">
        <v>291</v>
      </c>
    </row>
    <row r="85" spans="1:7" ht="36.75" customHeight="1">
      <c r="A85" s="669"/>
      <c r="B85" s="671"/>
      <c r="C85" s="96" t="s">
        <v>560</v>
      </c>
      <c r="D85" s="115">
        <v>6</v>
      </c>
      <c r="E85" s="116">
        <v>800</v>
      </c>
      <c r="F85" s="115">
        <f t="shared" si="0"/>
        <v>4800</v>
      </c>
      <c r="G85" s="68">
        <v>291</v>
      </c>
    </row>
    <row r="86" spans="1:7" ht="36.75" customHeight="1">
      <c r="A86" s="669"/>
      <c r="B86" s="671"/>
      <c r="C86" s="96" t="s">
        <v>79</v>
      </c>
      <c r="D86" s="115">
        <v>25</v>
      </c>
      <c r="E86" s="116">
        <v>1200</v>
      </c>
      <c r="F86" s="115">
        <f t="shared" si="0"/>
        <v>30000</v>
      </c>
      <c r="G86" s="68">
        <v>291</v>
      </c>
    </row>
    <row r="87" spans="1:7" ht="36.75" customHeight="1">
      <c r="A87" s="669"/>
      <c r="B87" s="671"/>
      <c r="C87" s="96" t="s">
        <v>561</v>
      </c>
      <c r="D87" s="115">
        <v>10</v>
      </c>
      <c r="E87" s="116">
        <v>1000</v>
      </c>
      <c r="F87" s="115">
        <f t="shared" si="0"/>
        <v>10000</v>
      </c>
      <c r="G87" s="68">
        <v>291</v>
      </c>
    </row>
    <row r="88" spans="1:7" ht="36.75" customHeight="1">
      <c r="A88" s="669"/>
      <c r="B88" s="671"/>
      <c r="C88" s="96" t="s">
        <v>562</v>
      </c>
      <c r="D88" s="115">
        <v>75</v>
      </c>
      <c r="E88" s="116">
        <v>160</v>
      </c>
      <c r="F88" s="115">
        <f t="shared" si="0"/>
        <v>12000</v>
      </c>
      <c r="G88" s="68">
        <v>291</v>
      </c>
    </row>
    <row r="89" spans="1:7" ht="36.75" customHeight="1">
      <c r="A89" s="669"/>
      <c r="B89" s="671"/>
      <c r="C89" s="96" t="s">
        <v>563</v>
      </c>
      <c r="D89" s="115">
        <v>20</v>
      </c>
      <c r="E89" s="116">
        <v>2500</v>
      </c>
      <c r="F89" s="115">
        <f t="shared" si="0"/>
        <v>50000</v>
      </c>
      <c r="G89" s="68">
        <v>291</v>
      </c>
    </row>
    <row r="90" spans="1:7" ht="36.75" customHeight="1">
      <c r="A90" s="669"/>
      <c r="B90" s="671"/>
      <c r="C90" s="96" t="s">
        <v>564</v>
      </c>
      <c r="D90" s="115">
        <v>10</v>
      </c>
      <c r="E90" s="116">
        <v>5000</v>
      </c>
      <c r="F90" s="115">
        <f t="shared" si="0"/>
        <v>50000</v>
      </c>
      <c r="G90" s="68">
        <v>291</v>
      </c>
    </row>
    <row r="91" spans="1:7" ht="36.75" customHeight="1">
      <c r="A91" s="669"/>
      <c r="B91" s="671"/>
      <c r="C91" s="96" t="s">
        <v>565</v>
      </c>
      <c r="D91" s="115">
        <v>2</v>
      </c>
      <c r="E91" s="116">
        <v>800</v>
      </c>
      <c r="F91" s="115">
        <f t="shared" si="0"/>
        <v>1600</v>
      </c>
      <c r="G91" s="68">
        <v>291</v>
      </c>
    </row>
    <row r="92" spans="1:7" ht="36.75" customHeight="1">
      <c r="A92" s="669"/>
      <c r="B92" s="671"/>
      <c r="C92" s="96" t="s">
        <v>566</v>
      </c>
      <c r="D92" s="115">
        <v>2</v>
      </c>
      <c r="E92" s="116">
        <v>2500</v>
      </c>
      <c r="F92" s="115">
        <f t="shared" si="0"/>
        <v>5000</v>
      </c>
      <c r="G92" s="68">
        <v>291</v>
      </c>
    </row>
    <row r="93" spans="1:7" ht="36.75" customHeight="1">
      <c r="A93" s="669"/>
      <c r="B93" s="671"/>
      <c r="C93" s="96" t="s">
        <v>567</v>
      </c>
      <c r="D93" s="115">
        <v>75</v>
      </c>
      <c r="E93" s="116">
        <v>50</v>
      </c>
      <c r="F93" s="115">
        <f t="shared" si="0"/>
        <v>3750</v>
      </c>
      <c r="G93" s="68">
        <v>291</v>
      </c>
    </row>
    <row r="94" spans="1:7" ht="36.75" customHeight="1">
      <c r="A94" s="669"/>
      <c r="B94" s="671"/>
      <c r="C94" s="96" t="s">
        <v>71</v>
      </c>
      <c r="D94" s="115">
        <v>400</v>
      </c>
      <c r="E94" s="116">
        <v>40</v>
      </c>
      <c r="F94" s="115">
        <f t="shared" si="0"/>
        <v>16000</v>
      </c>
      <c r="G94" s="68">
        <v>291</v>
      </c>
    </row>
    <row r="95" spans="1:7" ht="36.75" customHeight="1">
      <c r="A95" s="669"/>
      <c r="B95" s="671"/>
      <c r="C95" s="96" t="s">
        <v>568</v>
      </c>
      <c r="D95" s="115">
        <v>350</v>
      </c>
      <c r="E95" s="116">
        <v>200</v>
      </c>
      <c r="F95" s="115">
        <f t="shared" si="0"/>
        <v>70000</v>
      </c>
      <c r="G95" s="68">
        <v>291</v>
      </c>
    </row>
    <row r="96" spans="1:7" ht="36.75" customHeight="1">
      <c r="A96" s="669"/>
      <c r="B96" s="671"/>
      <c r="C96" s="96" t="s">
        <v>569</v>
      </c>
      <c r="D96" s="115">
        <v>20</v>
      </c>
      <c r="E96" s="116">
        <v>600</v>
      </c>
      <c r="F96" s="115">
        <f t="shared" si="0"/>
        <v>12000</v>
      </c>
      <c r="G96" s="68">
        <v>292</v>
      </c>
    </row>
    <row r="97" spans="1:7" ht="36.75" customHeight="1">
      <c r="A97" s="669"/>
      <c r="B97" s="671"/>
      <c r="C97" s="96" t="s">
        <v>88</v>
      </c>
      <c r="D97" s="115">
        <v>33</v>
      </c>
      <c r="E97" s="116">
        <v>600</v>
      </c>
      <c r="F97" s="115">
        <f t="shared" si="0"/>
        <v>19800</v>
      </c>
      <c r="G97" s="68">
        <v>292</v>
      </c>
    </row>
    <row r="98" spans="1:7" ht="36.75" customHeight="1">
      <c r="A98" s="669"/>
      <c r="B98" s="671"/>
      <c r="C98" s="96" t="s">
        <v>570</v>
      </c>
      <c r="D98" s="115">
        <v>29</v>
      </c>
      <c r="E98" s="116">
        <v>400</v>
      </c>
      <c r="F98" s="115">
        <f t="shared" si="0"/>
        <v>11600</v>
      </c>
      <c r="G98" s="68">
        <v>292</v>
      </c>
    </row>
    <row r="99" spans="1:7" ht="36.75" customHeight="1">
      <c r="A99" s="669"/>
      <c r="B99" s="671"/>
      <c r="C99" s="96" t="s">
        <v>84</v>
      </c>
      <c r="D99" s="115">
        <v>18</v>
      </c>
      <c r="E99" s="116">
        <v>200</v>
      </c>
      <c r="F99" s="115">
        <f t="shared" si="0"/>
        <v>3600</v>
      </c>
      <c r="G99" s="68">
        <v>292</v>
      </c>
    </row>
    <row r="100" spans="1:7" ht="36.75" customHeight="1">
      <c r="A100" s="669"/>
      <c r="B100" s="671"/>
      <c r="C100" s="96" t="s">
        <v>571</v>
      </c>
      <c r="D100" s="115">
        <v>15</v>
      </c>
      <c r="E100" s="116">
        <v>1000</v>
      </c>
      <c r="F100" s="115">
        <f t="shared" si="0"/>
        <v>15000</v>
      </c>
      <c r="G100" s="68">
        <v>292</v>
      </c>
    </row>
    <row r="101" spans="1:7" ht="36.75" customHeight="1">
      <c r="A101" s="669"/>
      <c r="B101" s="671"/>
      <c r="C101" s="96" t="s">
        <v>571</v>
      </c>
      <c r="D101" s="115">
        <v>48.89</v>
      </c>
      <c r="E101" s="116">
        <v>150</v>
      </c>
      <c r="F101" s="115">
        <f>(D101*E101)+0.5</f>
        <v>7334</v>
      </c>
      <c r="G101" s="68">
        <v>292</v>
      </c>
    </row>
    <row r="102" spans="1:7" ht="36.75" customHeight="1">
      <c r="A102" s="669"/>
      <c r="B102" s="671"/>
      <c r="C102" s="96" t="s">
        <v>572</v>
      </c>
      <c r="D102" s="115">
        <v>15</v>
      </c>
      <c r="E102" s="116">
        <v>200</v>
      </c>
      <c r="F102" s="115">
        <f t="shared" si="0"/>
        <v>3000</v>
      </c>
      <c r="G102" s="68">
        <v>292</v>
      </c>
    </row>
    <row r="103" spans="1:7" ht="36.75" customHeight="1">
      <c r="A103" s="669"/>
      <c r="B103" s="671"/>
      <c r="C103" s="96" t="s">
        <v>573</v>
      </c>
      <c r="D103" s="115">
        <v>2</v>
      </c>
      <c r="E103" s="116">
        <v>540</v>
      </c>
      <c r="F103" s="115">
        <f t="shared" si="0"/>
        <v>1080</v>
      </c>
      <c r="G103" s="68">
        <v>293</v>
      </c>
    </row>
    <row r="104" spans="1:7" ht="36.75" customHeight="1">
      <c r="A104" s="669"/>
      <c r="B104" s="671"/>
      <c r="C104" s="96" t="s">
        <v>574</v>
      </c>
      <c r="D104" s="115">
        <v>1000</v>
      </c>
      <c r="E104" s="116">
        <v>5</v>
      </c>
      <c r="F104" s="115">
        <f t="shared" si="0"/>
        <v>5000</v>
      </c>
      <c r="G104" s="68">
        <v>296</v>
      </c>
    </row>
    <row r="105" spans="1:7" ht="36.75" customHeight="1">
      <c r="A105" s="669"/>
      <c r="B105" s="671"/>
      <c r="C105" s="96" t="s">
        <v>575</v>
      </c>
      <c r="D105" s="115">
        <v>75</v>
      </c>
      <c r="E105" s="116">
        <v>200</v>
      </c>
      <c r="F105" s="115">
        <f t="shared" si="0"/>
        <v>15000</v>
      </c>
      <c r="G105" s="68">
        <v>297</v>
      </c>
    </row>
    <row r="106" spans="1:7" ht="36.75" customHeight="1">
      <c r="A106" s="669"/>
      <c r="B106" s="671"/>
      <c r="C106" s="96" t="s">
        <v>576</v>
      </c>
      <c r="D106" s="115">
        <v>5</v>
      </c>
      <c r="E106" s="116">
        <v>433</v>
      </c>
      <c r="F106" s="115">
        <f t="shared" si="0"/>
        <v>2165</v>
      </c>
      <c r="G106" s="68">
        <v>297</v>
      </c>
    </row>
    <row r="107" spans="1:7" ht="36.75" customHeight="1">
      <c r="A107" s="669"/>
      <c r="B107" s="671"/>
      <c r="C107" s="96" t="s">
        <v>577</v>
      </c>
      <c r="D107" s="115">
        <v>500</v>
      </c>
      <c r="E107" s="116">
        <v>100</v>
      </c>
      <c r="F107" s="115">
        <f t="shared" si="0"/>
        <v>50000</v>
      </c>
      <c r="G107" s="68">
        <v>297</v>
      </c>
    </row>
    <row r="108" spans="1:7" ht="36.75" customHeight="1">
      <c r="A108" s="669"/>
      <c r="B108" s="671"/>
      <c r="C108" s="96" t="s">
        <v>578</v>
      </c>
      <c r="D108" s="115">
        <v>350</v>
      </c>
      <c r="E108" s="116">
        <v>29</v>
      </c>
      <c r="F108" s="115">
        <f t="shared" si="0"/>
        <v>10150</v>
      </c>
      <c r="G108" s="68">
        <v>297</v>
      </c>
    </row>
    <row r="109" spans="1:7" ht="36.75" customHeight="1">
      <c r="A109" s="669"/>
      <c r="B109" s="671"/>
      <c r="C109" s="96" t="s">
        <v>578</v>
      </c>
      <c r="D109" s="115">
        <v>17</v>
      </c>
      <c r="E109" s="116">
        <v>400</v>
      </c>
      <c r="F109" s="115">
        <f t="shared" si="0"/>
        <v>6800</v>
      </c>
      <c r="G109" s="68">
        <v>297</v>
      </c>
    </row>
    <row r="110" spans="1:7" ht="36.75" customHeight="1">
      <c r="A110" s="669"/>
      <c r="B110" s="671"/>
      <c r="C110" s="517" t="s">
        <v>1198</v>
      </c>
      <c r="D110" s="115"/>
      <c r="E110" s="116"/>
      <c r="F110" s="115">
        <f>58000000</f>
        <v>58000000</v>
      </c>
      <c r="G110" s="68">
        <v>298</v>
      </c>
    </row>
    <row r="111" spans="1:7" ht="36.75" customHeight="1">
      <c r="A111" s="669"/>
      <c r="B111" s="671"/>
      <c r="C111" s="96" t="s">
        <v>579</v>
      </c>
      <c r="D111" s="115">
        <v>10</v>
      </c>
      <c r="E111" s="116">
        <v>200</v>
      </c>
      <c r="F111" s="115">
        <f t="shared" si="0"/>
        <v>2000</v>
      </c>
      <c r="G111" s="68">
        <v>299</v>
      </c>
    </row>
    <row r="112" spans="1:7" ht="36.75" customHeight="1">
      <c r="A112" s="669"/>
      <c r="B112" s="671"/>
      <c r="C112" s="96" t="s">
        <v>579</v>
      </c>
      <c r="D112" s="115">
        <v>10</v>
      </c>
      <c r="E112" s="116">
        <v>181</v>
      </c>
      <c r="F112" s="115">
        <f t="shared" si="0"/>
        <v>1810</v>
      </c>
      <c r="G112" s="68">
        <v>299</v>
      </c>
    </row>
    <row r="113" spans="1:7" ht="36.75" customHeight="1">
      <c r="A113" s="669"/>
      <c r="B113" s="671"/>
      <c r="C113" s="96" t="s">
        <v>579</v>
      </c>
      <c r="D113" s="115">
        <v>10</v>
      </c>
      <c r="E113" s="116">
        <v>100</v>
      </c>
      <c r="F113" s="115">
        <f t="shared" si="0"/>
        <v>1000</v>
      </c>
      <c r="G113" s="68">
        <v>299</v>
      </c>
    </row>
    <row r="114" spans="1:7" ht="36.75" customHeight="1">
      <c r="A114" s="669"/>
      <c r="B114" s="671"/>
      <c r="C114" s="96" t="s">
        <v>579</v>
      </c>
      <c r="D114" s="115">
        <v>10</v>
      </c>
      <c r="E114" s="116">
        <v>100</v>
      </c>
      <c r="F114" s="115">
        <f t="shared" si="0"/>
        <v>1000</v>
      </c>
      <c r="G114" s="68">
        <v>299</v>
      </c>
    </row>
    <row r="115" spans="1:7" ht="36.75" customHeight="1">
      <c r="A115" s="669"/>
      <c r="B115" s="671"/>
      <c r="C115" s="96" t="s">
        <v>579</v>
      </c>
      <c r="D115" s="115">
        <v>10</v>
      </c>
      <c r="E115" s="116">
        <v>100</v>
      </c>
      <c r="F115" s="115">
        <f t="shared" si="0"/>
        <v>1000</v>
      </c>
      <c r="G115" s="68">
        <v>299</v>
      </c>
    </row>
    <row r="116" spans="1:7" ht="36.75" customHeight="1">
      <c r="A116" s="669"/>
      <c r="B116" s="671"/>
      <c r="C116" s="96" t="s">
        <v>580</v>
      </c>
      <c r="D116" s="115">
        <v>5</v>
      </c>
      <c r="E116" s="116">
        <v>160</v>
      </c>
      <c r="F116" s="115">
        <f t="shared" si="0"/>
        <v>800</v>
      </c>
      <c r="G116" s="68">
        <v>299</v>
      </c>
    </row>
    <row r="117" spans="1:7" ht="36.75" customHeight="1">
      <c r="A117" s="669"/>
      <c r="B117" s="671"/>
      <c r="C117" s="96" t="s">
        <v>580</v>
      </c>
      <c r="D117" s="115">
        <v>10</v>
      </c>
      <c r="E117" s="116">
        <v>160</v>
      </c>
      <c r="F117" s="115">
        <f t="shared" si="0"/>
        <v>1600</v>
      </c>
      <c r="G117" s="68">
        <v>299</v>
      </c>
    </row>
    <row r="118" spans="1:7" ht="36.75" customHeight="1">
      <c r="A118" s="669"/>
      <c r="B118" s="671"/>
      <c r="C118" s="96" t="s">
        <v>580</v>
      </c>
      <c r="D118" s="115">
        <v>7</v>
      </c>
      <c r="E118" s="116">
        <v>160</v>
      </c>
      <c r="F118" s="115">
        <f t="shared" si="0"/>
        <v>1120</v>
      </c>
      <c r="G118" s="68">
        <v>299</v>
      </c>
    </row>
    <row r="119" spans="1:7" ht="36.75" customHeight="1">
      <c r="A119" s="669"/>
      <c r="B119" s="671"/>
      <c r="C119" s="96" t="s">
        <v>580</v>
      </c>
      <c r="D119" s="115">
        <v>10</v>
      </c>
      <c r="E119" s="116">
        <v>160</v>
      </c>
      <c r="F119" s="115">
        <f t="shared" si="0"/>
        <v>1600</v>
      </c>
      <c r="G119" s="68">
        <v>299</v>
      </c>
    </row>
    <row r="120" spans="1:7" ht="36.75" customHeight="1">
      <c r="A120" s="669"/>
      <c r="B120" s="671"/>
      <c r="C120" s="96" t="s">
        <v>580</v>
      </c>
      <c r="D120" s="115">
        <v>10</v>
      </c>
      <c r="E120" s="116">
        <v>160</v>
      </c>
      <c r="F120" s="115">
        <f t="shared" si="0"/>
        <v>1600</v>
      </c>
      <c r="G120" s="68">
        <v>299</v>
      </c>
    </row>
    <row r="121" spans="1:7" ht="36.75" customHeight="1">
      <c r="A121" s="669"/>
      <c r="B121" s="671"/>
      <c r="C121" s="96" t="s">
        <v>580</v>
      </c>
      <c r="D121" s="115">
        <v>10</v>
      </c>
      <c r="E121" s="116">
        <v>160</v>
      </c>
      <c r="F121" s="115">
        <f t="shared" si="0"/>
        <v>1600</v>
      </c>
      <c r="G121" s="68">
        <v>299</v>
      </c>
    </row>
    <row r="122" spans="1:7" ht="36.75" customHeight="1">
      <c r="A122" s="669"/>
      <c r="B122" s="671"/>
      <c r="C122" s="96" t="s">
        <v>580</v>
      </c>
      <c r="D122" s="115">
        <v>10</v>
      </c>
      <c r="E122" s="116">
        <v>160</v>
      </c>
      <c r="F122" s="115">
        <f t="shared" si="0"/>
        <v>1600</v>
      </c>
      <c r="G122" s="68">
        <v>299</v>
      </c>
    </row>
    <row r="123" spans="1:7" ht="36.75" customHeight="1">
      <c r="A123" s="669"/>
      <c r="B123" s="671"/>
      <c r="C123" s="517" t="s">
        <v>28</v>
      </c>
      <c r="D123" s="115"/>
      <c r="E123" s="116"/>
      <c r="F123" s="115">
        <v>2087200</v>
      </c>
      <c r="G123" s="68">
        <v>328</v>
      </c>
    </row>
    <row r="124" spans="1:7" ht="36.75" customHeight="1">
      <c r="A124" s="669"/>
      <c r="B124" s="671"/>
      <c r="C124" s="517" t="s">
        <v>1199</v>
      </c>
      <c r="D124" s="115"/>
      <c r="E124" s="116"/>
      <c r="F124" s="115">
        <v>700000</v>
      </c>
      <c r="G124" s="68">
        <v>329</v>
      </c>
    </row>
    <row r="125" spans="1:7" ht="36.75" customHeight="1">
      <c r="A125" s="674" t="s">
        <v>1200</v>
      </c>
      <c r="B125" s="671" t="s">
        <v>4901</v>
      </c>
      <c r="C125" s="517" t="s">
        <v>1201</v>
      </c>
      <c r="D125" s="64">
        <f>F125/E125</f>
        <v>5958.333333333333</v>
      </c>
      <c r="E125" s="56">
        <v>12</v>
      </c>
      <c r="F125" s="64">
        <v>71500</v>
      </c>
      <c r="G125" s="126">
        <v>111</v>
      </c>
    </row>
    <row r="126" spans="1:7" ht="36.75" customHeight="1">
      <c r="A126" s="674"/>
      <c r="B126" s="671"/>
      <c r="C126" s="517" t="s">
        <v>9</v>
      </c>
      <c r="D126" s="64">
        <f>F126/E126</f>
        <v>2378.5833333333335</v>
      </c>
      <c r="E126" s="56">
        <v>12</v>
      </c>
      <c r="F126" s="64">
        <v>28543</v>
      </c>
      <c r="G126" s="126">
        <v>112</v>
      </c>
    </row>
    <row r="127" spans="1:7" ht="36.75" customHeight="1">
      <c r="A127" s="674"/>
      <c r="B127" s="671"/>
      <c r="C127" s="517" t="s">
        <v>1172</v>
      </c>
      <c r="D127" s="64">
        <f>F127/E127</f>
        <v>3300</v>
      </c>
      <c r="E127" s="56">
        <v>12</v>
      </c>
      <c r="F127" s="64">
        <v>39600</v>
      </c>
      <c r="G127" s="126">
        <v>113</v>
      </c>
    </row>
    <row r="128" spans="1:7" ht="36.75" customHeight="1">
      <c r="A128" s="674"/>
      <c r="B128" s="671"/>
      <c r="C128" s="517" t="s">
        <v>1180</v>
      </c>
      <c r="D128" s="64"/>
      <c r="E128" s="56"/>
      <c r="F128" s="57">
        <v>25000</v>
      </c>
      <c r="G128" s="126">
        <v>165</v>
      </c>
    </row>
    <row r="129" spans="1:7" ht="36.75" customHeight="1">
      <c r="A129" s="674"/>
      <c r="B129" s="671"/>
      <c r="C129" s="517" t="s">
        <v>1188</v>
      </c>
      <c r="D129" s="64"/>
      <c r="E129" s="56"/>
      <c r="F129" s="57">
        <v>32040</v>
      </c>
      <c r="G129" s="126">
        <v>195</v>
      </c>
    </row>
    <row r="130" spans="1:7" ht="36.75" customHeight="1">
      <c r="A130" s="674"/>
      <c r="B130" s="671"/>
      <c r="C130" s="517" t="s">
        <v>1284</v>
      </c>
      <c r="D130" s="64"/>
      <c r="E130" s="56"/>
      <c r="F130" s="57">
        <v>15000</v>
      </c>
      <c r="G130" s="126">
        <v>122</v>
      </c>
    </row>
    <row r="131" spans="1:7" ht="36.75" customHeight="1">
      <c r="A131" s="674"/>
      <c r="B131" s="671"/>
      <c r="C131" s="96" t="s">
        <v>581</v>
      </c>
      <c r="D131" s="57">
        <v>20</v>
      </c>
      <c r="E131" s="56">
        <v>125</v>
      </c>
      <c r="F131" s="57">
        <f>(D131*E131)</f>
        <v>2500</v>
      </c>
      <c r="G131" s="297">
        <v>233</v>
      </c>
    </row>
    <row r="132" spans="1:7" ht="36.75" customHeight="1">
      <c r="A132" s="674"/>
      <c r="B132" s="671"/>
      <c r="C132" s="96" t="s">
        <v>582</v>
      </c>
      <c r="D132" s="57">
        <v>150</v>
      </c>
      <c r="E132" s="56">
        <v>50</v>
      </c>
      <c r="F132" s="57">
        <f t="shared" ref="F132:F159" si="1">(D132*E132)</f>
        <v>7500</v>
      </c>
      <c r="G132" s="297">
        <v>233</v>
      </c>
    </row>
    <row r="133" spans="1:7" ht="36.75" customHeight="1">
      <c r="A133" s="674"/>
      <c r="B133" s="671"/>
      <c r="C133" s="96" t="s">
        <v>530</v>
      </c>
      <c r="D133" s="57">
        <v>25</v>
      </c>
      <c r="E133" s="56">
        <v>20</v>
      </c>
      <c r="F133" s="57">
        <f t="shared" si="1"/>
        <v>500</v>
      </c>
      <c r="G133" s="297">
        <v>224</v>
      </c>
    </row>
    <row r="134" spans="1:7" ht="36.75" customHeight="1">
      <c r="A134" s="674"/>
      <c r="B134" s="671"/>
      <c r="C134" s="96" t="s">
        <v>1193</v>
      </c>
      <c r="D134" s="115">
        <v>20</v>
      </c>
      <c r="E134" s="116">
        <v>50</v>
      </c>
      <c r="F134" s="115">
        <f t="shared" si="1"/>
        <v>1000</v>
      </c>
      <c r="G134" s="68">
        <v>232</v>
      </c>
    </row>
    <row r="135" spans="1:7" ht="36.75" customHeight="1">
      <c r="A135" s="674"/>
      <c r="B135" s="671"/>
      <c r="C135" s="96" t="s">
        <v>530</v>
      </c>
      <c r="D135" s="115">
        <v>50</v>
      </c>
      <c r="E135" s="116">
        <v>96</v>
      </c>
      <c r="F135" s="115">
        <f t="shared" si="1"/>
        <v>4800</v>
      </c>
      <c r="G135" s="68">
        <v>241</v>
      </c>
    </row>
    <row r="136" spans="1:7" ht="36.75" customHeight="1">
      <c r="A136" s="674"/>
      <c r="B136" s="671"/>
      <c r="C136" s="96" t="s">
        <v>541</v>
      </c>
      <c r="D136" s="57">
        <v>1100</v>
      </c>
      <c r="E136" s="56">
        <v>9</v>
      </c>
      <c r="F136" s="57">
        <f t="shared" si="1"/>
        <v>9900</v>
      </c>
      <c r="G136" s="297">
        <v>253</v>
      </c>
    </row>
    <row r="137" spans="1:7" ht="36.75" customHeight="1">
      <c r="A137" s="674"/>
      <c r="B137" s="671"/>
      <c r="C137" s="96" t="s">
        <v>542</v>
      </c>
      <c r="D137" s="115">
        <v>12.5</v>
      </c>
      <c r="E137" s="116">
        <v>400</v>
      </c>
      <c r="F137" s="115">
        <f t="shared" si="1"/>
        <v>5000</v>
      </c>
      <c r="G137" s="68">
        <v>261</v>
      </c>
    </row>
    <row r="138" spans="1:7" ht="36.75" customHeight="1">
      <c r="A138" s="674"/>
      <c r="B138" s="671"/>
      <c r="C138" s="96" t="s">
        <v>583</v>
      </c>
      <c r="D138" s="57">
        <v>360</v>
      </c>
      <c r="E138" s="56">
        <v>55</v>
      </c>
      <c r="F138" s="57">
        <f t="shared" si="1"/>
        <v>19800</v>
      </c>
      <c r="G138" s="297">
        <v>267</v>
      </c>
    </row>
    <row r="139" spans="1:7" ht="36.75" customHeight="1">
      <c r="A139" s="674"/>
      <c r="B139" s="671"/>
      <c r="C139" s="96" t="s">
        <v>584</v>
      </c>
      <c r="D139" s="57">
        <v>2</v>
      </c>
      <c r="E139" s="56">
        <v>255</v>
      </c>
      <c r="F139" s="57">
        <f t="shared" si="1"/>
        <v>510</v>
      </c>
      <c r="G139" s="297">
        <v>268</v>
      </c>
    </row>
    <row r="140" spans="1:7" ht="36.75" customHeight="1">
      <c r="A140" s="674"/>
      <c r="B140" s="671"/>
      <c r="C140" s="96" t="s">
        <v>554</v>
      </c>
      <c r="D140" s="57">
        <v>60</v>
      </c>
      <c r="E140" s="56">
        <v>5</v>
      </c>
      <c r="F140" s="57">
        <f t="shared" si="1"/>
        <v>300</v>
      </c>
      <c r="G140" s="297">
        <v>269</v>
      </c>
    </row>
    <row r="141" spans="1:7" ht="36.75" customHeight="1">
      <c r="A141" s="674"/>
      <c r="B141" s="671"/>
      <c r="C141" s="96" t="s">
        <v>556</v>
      </c>
      <c r="D141" s="57">
        <v>700</v>
      </c>
      <c r="E141" s="56">
        <v>5</v>
      </c>
      <c r="F141" s="57">
        <f t="shared" si="1"/>
        <v>3500</v>
      </c>
      <c r="G141" s="297">
        <v>281</v>
      </c>
    </row>
    <row r="142" spans="1:7" ht="36.75" customHeight="1">
      <c r="A142" s="674"/>
      <c r="B142" s="671"/>
      <c r="C142" s="517" t="s">
        <v>585</v>
      </c>
      <c r="D142" s="115">
        <v>1250</v>
      </c>
      <c r="E142" s="116">
        <v>12</v>
      </c>
      <c r="F142" s="115">
        <f t="shared" si="1"/>
        <v>15000</v>
      </c>
      <c r="G142" s="68">
        <v>284</v>
      </c>
    </row>
    <row r="143" spans="1:7" ht="36.75" customHeight="1">
      <c r="A143" s="674"/>
      <c r="B143" s="671"/>
      <c r="C143" s="96" t="s">
        <v>586</v>
      </c>
      <c r="D143" s="57">
        <v>10</v>
      </c>
      <c r="E143" s="56">
        <v>110</v>
      </c>
      <c r="F143" s="57">
        <f t="shared" si="1"/>
        <v>1100</v>
      </c>
      <c r="G143" s="297">
        <v>291</v>
      </c>
    </row>
    <row r="144" spans="1:7" ht="36.75" customHeight="1">
      <c r="A144" s="674"/>
      <c r="B144" s="671"/>
      <c r="C144" s="96" t="s">
        <v>587</v>
      </c>
      <c r="D144" s="57">
        <v>20</v>
      </c>
      <c r="E144" s="56">
        <v>100</v>
      </c>
      <c r="F144" s="57">
        <f t="shared" si="1"/>
        <v>2000</v>
      </c>
      <c r="G144" s="297">
        <v>291</v>
      </c>
    </row>
    <row r="145" spans="1:7" ht="36.75" customHeight="1">
      <c r="A145" s="674"/>
      <c r="B145" s="671"/>
      <c r="C145" s="96" t="s">
        <v>564</v>
      </c>
      <c r="D145" s="57">
        <v>10</v>
      </c>
      <c r="E145" s="56">
        <v>160</v>
      </c>
      <c r="F145" s="57">
        <f t="shared" si="1"/>
        <v>1600</v>
      </c>
      <c r="G145" s="297">
        <v>291</v>
      </c>
    </row>
    <row r="146" spans="1:7" ht="36.75" customHeight="1">
      <c r="A146" s="674"/>
      <c r="B146" s="671"/>
      <c r="C146" s="96" t="s">
        <v>566</v>
      </c>
      <c r="D146" s="57">
        <v>2</v>
      </c>
      <c r="E146" s="56">
        <v>499</v>
      </c>
      <c r="F146" s="57">
        <f t="shared" si="1"/>
        <v>998</v>
      </c>
      <c r="G146" s="297">
        <v>291</v>
      </c>
    </row>
    <row r="147" spans="1:7" ht="36.75" customHeight="1">
      <c r="A147" s="674"/>
      <c r="B147" s="671"/>
      <c r="C147" s="96" t="s">
        <v>588</v>
      </c>
      <c r="D147" s="57">
        <v>14</v>
      </c>
      <c r="E147" s="56">
        <v>100</v>
      </c>
      <c r="F147" s="57">
        <f t="shared" si="1"/>
        <v>1400</v>
      </c>
      <c r="G147" s="297">
        <v>291</v>
      </c>
    </row>
    <row r="148" spans="1:7" ht="36.75" customHeight="1">
      <c r="A148" s="674"/>
      <c r="B148" s="671"/>
      <c r="C148" s="96" t="s">
        <v>569</v>
      </c>
      <c r="D148" s="57">
        <v>20</v>
      </c>
      <c r="E148" s="56">
        <v>50</v>
      </c>
      <c r="F148" s="57">
        <f t="shared" si="1"/>
        <v>1000</v>
      </c>
      <c r="G148" s="297">
        <v>292</v>
      </c>
    </row>
    <row r="149" spans="1:7" ht="36.75" customHeight="1">
      <c r="A149" s="674"/>
      <c r="B149" s="671"/>
      <c r="C149" s="96" t="s">
        <v>589</v>
      </c>
      <c r="D149" s="57">
        <v>20</v>
      </c>
      <c r="E149" s="56">
        <v>40</v>
      </c>
      <c r="F149" s="57">
        <f t="shared" si="1"/>
        <v>800</v>
      </c>
      <c r="G149" s="297">
        <v>292</v>
      </c>
    </row>
    <row r="150" spans="1:7" ht="36.75" customHeight="1">
      <c r="A150" s="674"/>
      <c r="B150" s="671"/>
      <c r="C150" s="96" t="s">
        <v>570</v>
      </c>
      <c r="D150" s="57">
        <v>29</v>
      </c>
      <c r="E150" s="56">
        <v>80</v>
      </c>
      <c r="F150" s="57">
        <f t="shared" si="1"/>
        <v>2320</v>
      </c>
      <c r="G150" s="297">
        <v>292</v>
      </c>
    </row>
    <row r="151" spans="1:7" ht="36.75" customHeight="1">
      <c r="A151" s="674"/>
      <c r="B151" s="671"/>
      <c r="C151" s="96" t="s">
        <v>84</v>
      </c>
      <c r="D151" s="57">
        <v>18</v>
      </c>
      <c r="E151" s="56">
        <v>40</v>
      </c>
      <c r="F151" s="57">
        <f t="shared" si="1"/>
        <v>720</v>
      </c>
      <c r="G151" s="297">
        <v>292</v>
      </c>
    </row>
    <row r="152" spans="1:7" ht="36.75" customHeight="1">
      <c r="A152" s="674"/>
      <c r="B152" s="671"/>
      <c r="C152" s="96" t="s">
        <v>590</v>
      </c>
      <c r="D152" s="57">
        <v>4</v>
      </c>
      <c r="E152" s="56">
        <v>50</v>
      </c>
      <c r="F152" s="57">
        <f t="shared" si="1"/>
        <v>200</v>
      </c>
      <c r="G152" s="297">
        <v>292</v>
      </c>
    </row>
    <row r="153" spans="1:7" ht="36.75" customHeight="1">
      <c r="A153" s="674"/>
      <c r="B153" s="671"/>
      <c r="C153" s="96" t="s">
        <v>571</v>
      </c>
      <c r="D153" s="57">
        <v>20</v>
      </c>
      <c r="E153" s="56">
        <v>70</v>
      </c>
      <c r="F153" s="57">
        <f t="shared" si="1"/>
        <v>1400</v>
      </c>
      <c r="G153" s="297">
        <v>292</v>
      </c>
    </row>
    <row r="154" spans="1:7" ht="36.75" customHeight="1">
      <c r="A154" s="674"/>
      <c r="B154" s="671"/>
      <c r="C154" s="96" t="s">
        <v>571</v>
      </c>
      <c r="D154" s="57">
        <v>25</v>
      </c>
      <c r="E154" s="56">
        <v>30</v>
      </c>
      <c r="F154" s="57">
        <f t="shared" si="1"/>
        <v>750</v>
      </c>
      <c r="G154" s="297">
        <v>292</v>
      </c>
    </row>
    <row r="155" spans="1:7" ht="36.75" customHeight="1">
      <c r="A155" s="674"/>
      <c r="B155" s="671"/>
      <c r="C155" s="96" t="s">
        <v>572</v>
      </c>
      <c r="D155" s="57">
        <v>25</v>
      </c>
      <c r="E155" s="56">
        <v>30</v>
      </c>
      <c r="F155" s="57">
        <f t="shared" si="1"/>
        <v>750</v>
      </c>
      <c r="G155" s="297">
        <v>292</v>
      </c>
    </row>
    <row r="156" spans="1:7" ht="36.75" customHeight="1">
      <c r="A156" s="674"/>
      <c r="B156" s="671"/>
      <c r="C156" s="96" t="s">
        <v>591</v>
      </c>
      <c r="D156" s="57">
        <v>15</v>
      </c>
      <c r="E156" s="56">
        <v>28</v>
      </c>
      <c r="F156" s="57">
        <f t="shared" si="1"/>
        <v>420</v>
      </c>
      <c r="G156" s="297">
        <v>292</v>
      </c>
    </row>
    <row r="157" spans="1:7" ht="36.75" customHeight="1">
      <c r="A157" s="674"/>
      <c r="B157" s="671"/>
      <c r="C157" s="96" t="s">
        <v>578</v>
      </c>
      <c r="D157" s="57">
        <v>300</v>
      </c>
      <c r="E157" s="56">
        <v>43</v>
      </c>
      <c r="F157" s="57">
        <f t="shared" si="1"/>
        <v>12900</v>
      </c>
      <c r="G157" s="297">
        <v>297</v>
      </c>
    </row>
    <row r="158" spans="1:7" ht="36.75" customHeight="1">
      <c r="A158" s="674"/>
      <c r="B158" s="671"/>
      <c r="C158" s="517" t="s">
        <v>1198</v>
      </c>
      <c r="D158" s="57"/>
      <c r="E158" s="56"/>
      <c r="F158" s="57">
        <v>5000000</v>
      </c>
      <c r="G158" s="297">
        <v>298</v>
      </c>
    </row>
    <row r="159" spans="1:7" ht="36.75" customHeight="1">
      <c r="A159" s="674"/>
      <c r="B159" s="671"/>
      <c r="C159" s="96" t="s">
        <v>579</v>
      </c>
      <c r="D159" s="57">
        <v>100</v>
      </c>
      <c r="E159" s="56">
        <v>50</v>
      </c>
      <c r="F159" s="57">
        <f t="shared" si="1"/>
        <v>5000</v>
      </c>
      <c r="G159" s="297">
        <v>299</v>
      </c>
    </row>
    <row r="160" spans="1:7" ht="36.75" customHeight="1">
      <c r="A160" s="672" t="s">
        <v>592</v>
      </c>
      <c r="B160" s="673" t="s">
        <v>7</v>
      </c>
      <c r="C160" s="517" t="s">
        <v>1201</v>
      </c>
      <c r="D160" s="58">
        <f>F160/E160</f>
        <v>3208.3333333333335</v>
      </c>
      <c r="E160" s="63">
        <v>12</v>
      </c>
      <c r="F160" s="58">
        <v>38500</v>
      </c>
      <c r="G160" s="129">
        <v>111</v>
      </c>
    </row>
    <row r="161" spans="1:7" ht="36.75" customHeight="1">
      <c r="A161" s="672"/>
      <c r="B161" s="673"/>
      <c r="C161" s="96" t="s">
        <v>1172</v>
      </c>
      <c r="D161" s="58">
        <f>F161/E161</f>
        <v>1650</v>
      </c>
      <c r="E161" s="63">
        <v>12</v>
      </c>
      <c r="F161" s="58">
        <v>19800</v>
      </c>
      <c r="G161" s="65">
        <v>113</v>
      </c>
    </row>
    <row r="162" spans="1:7" ht="36.75" customHeight="1">
      <c r="A162" s="672"/>
      <c r="B162" s="673"/>
      <c r="C162" s="96" t="s">
        <v>530</v>
      </c>
      <c r="D162" s="58">
        <v>40</v>
      </c>
      <c r="E162" s="63">
        <v>250</v>
      </c>
      <c r="F162" s="58">
        <f>D162*E162</f>
        <v>10000</v>
      </c>
      <c r="G162" s="61">
        <v>241</v>
      </c>
    </row>
    <row r="163" spans="1:7" ht="36.75" customHeight="1">
      <c r="A163" s="672"/>
      <c r="B163" s="673"/>
      <c r="C163" s="96" t="s">
        <v>531</v>
      </c>
      <c r="D163" s="58">
        <v>30</v>
      </c>
      <c r="E163" s="63">
        <v>20</v>
      </c>
      <c r="F163" s="58">
        <f>D163*E163</f>
        <v>600</v>
      </c>
      <c r="G163" s="61">
        <v>243</v>
      </c>
    </row>
    <row r="164" spans="1:7" ht="36.75" customHeight="1">
      <c r="A164" s="672"/>
      <c r="B164" s="673"/>
      <c r="C164" s="96" t="s">
        <v>531</v>
      </c>
      <c r="D164" s="58">
        <v>30</v>
      </c>
      <c r="E164" s="63">
        <v>40</v>
      </c>
      <c r="F164" s="58">
        <f>D164*E164</f>
        <v>1200</v>
      </c>
      <c r="G164" s="61">
        <v>243</v>
      </c>
    </row>
    <row r="165" spans="1:7" ht="36.75" customHeight="1">
      <c r="A165" s="672"/>
      <c r="B165" s="673"/>
      <c r="C165" s="96" t="s">
        <v>534</v>
      </c>
      <c r="D165" s="58">
        <v>1</v>
      </c>
      <c r="E165" s="63">
        <v>100</v>
      </c>
      <c r="F165" s="58">
        <v>200</v>
      </c>
      <c r="G165" s="61">
        <v>243</v>
      </c>
    </row>
    <row r="166" spans="1:7" ht="36.75" customHeight="1">
      <c r="A166" s="672"/>
      <c r="B166" s="673"/>
      <c r="C166" s="96" t="s">
        <v>542</v>
      </c>
      <c r="D166" s="66">
        <v>12.5</v>
      </c>
      <c r="E166" s="116">
        <v>480</v>
      </c>
      <c r="F166" s="66">
        <f>(D166*E166)</f>
        <v>6000</v>
      </c>
      <c r="G166" s="68">
        <v>261</v>
      </c>
    </row>
    <row r="167" spans="1:7" ht="36.75" customHeight="1">
      <c r="A167" s="672"/>
      <c r="B167" s="673"/>
      <c r="C167" s="96" t="s">
        <v>583</v>
      </c>
      <c r="D167" s="58">
        <v>850</v>
      </c>
      <c r="E167" s="63">
        <v>27</v>
      </c>
      <c r="F167" s="58">
        <f>D167*E167</f>
        <v>22950</v>
      </c>
      <c r="G167" s="68">
        <v>267</v>
      </c>
    </row>
    <row r="168" spans="1:7" ht="36.75" customHeight="1">
      <c r="A168" s="672"/>
      <c r="B168" s="673"/>
      <c r="C168" s="96" t="s">
        <v>583</v>
      </c>
      <c r="D168" s="58">
        <v>140</v>
      </c>
      <c r="E168" s="63">
        <v>52</v>
      </c>
      <c r="F168" s="58">
        <f>D168*E168</f>
        <v>7280</v>
      </c>
      <c r="G168" s="68">
        <v>267</v>
      </c>
    </row>
    <row r="169" spans="1:7" ht="36.75" customHeight="1">
      <c r="A169" s="672"/>
      <c r="B169" s="673"/>
      <c r="C169" s="96" t="s">
        <v>1203</v>
      </c>
      <c r="D169" s="58">
        <v>390.8</v>
      </c>
      <c r="E169" s="63">
        <v>25</v>
      </c>
      <c r="F169" s="58">
        <f>D169*E169</f>
        <v>9770</v>
      </c>
      <c r="G169" s="68">
        <v>267</v>
      </c>
    </row>
    <row r="170" spans="1:7" ht="36.75" customHeight="1">
      <c r="A170" s="672"/>
      <c r="B170" s="673"/>
      <c r="C170" s="96" t="s">
        <v>549</v>
      </c>
      <c r="D170" s="66">
        <v>10</v>
      </c>
      <c r="E170" s="116">
        <v>200</v>
      </c>
      <c r="F170" s="66">
        <f>(D170*E170)</f>
        <v>2000</v>
      </c>
      <c r="G170" s="68">
        <v>268</v>
      </c>
    </row>
    <row r="171" spans="1:7" ht="36.75" customHeight="1">
      <c r="A171" s="672"/>
      <c r="B171" s="673"/>
      <c r="C171" s="96" t="s">
        <v>556</v>
      </c>
      <c r="D171" s="58">
        <v>300</v>
      </c>
      <c r="E171" s="63">
        <v>40</v>
      </c>
      <c r="F171" s="58">
        <f>D171*E171</f>
        <v>12000</v>
      </c>
      <c r="G171" s="61">
        <v>281</v>
      </c>
    </row>
    <row r="172" spans="1:7" ht="36.75" customHeight="1">
      <c r="A172" s="672"/>
      <c r="B172" s="673"/>
      <c r="C172" s="96" t="s">
        <v>1204</v>
      </c>
      <c r="D172" s="58">
        <v>100</v>
      </c>
      <c r="E172" s="63">
        <v>100</v>
      </c>
      <c r="F172" s="58">
        <f>D172*E172</f>
        <v>10000</v>
      </c>
      <c r="G172" s="61">
        <v>282</v>
      </c>
    </row>
    <row r="173" spans="1:7" ht="36.75" customHeight="1">
      <c r="A173" s="672"/>
      <c r="B173" s="673"/>
      <c r="C173" s="517" t="s">
        <v>585</v>
      </c>
      <c r="D173" s="115">
        <v>1250</v>
      </c>
      <c r="E173" s="116">
        <v>4</v>
      </c>
      <c r="F173" s="66">
        <f>(D173*E173)</f>
        <v>5000</v>
      </c>
      <c r="G173" s="68">
        <v>284</v>
      </c>
    </row>
    <row r="174" spans="1:7" ht="36.75" customHeight="1">
      <c r="A174" s="672"/>
      <c r="B174" s="673"/>
      <c r="C174" s="96" t="s">
        <v>558</v>
      </c>
      <c r="D174" s="58">
        <v>50</v>
      </c>
      <c r="E174" s="63">
        <v>100</v>
      </c>
      <c r="F174" s="58">
        <f t="shared" ref="F174:F188" si="2">D174*E174</f>
        <v>5000</v>
      </c>
      <c r="G174" s="61">
        <v>286</v>
      </c>
    </row>
    <row r="175" spans="1:7" ht="36.75" customHeight="1">
      <c r="A175" s="672"/>
      <c r="B175" s="673"/>
      <c r="C175" s="96" t="s">
        <v>1205</v>
      </c>
      <c r="D175" s="58">
        <v>6</v>
      </c>
      <c r="E175" s="63">
        <v>150</v>
      </c>
      <c r="F175" s="58">
        <f t="shared" si="2"/>
        <v>900</v>
      </c>
      <c r="G175" s="61">
        <v>291</v>
      </c>
    </row>
    <row r="176" spans="1:7" ht="36.75" customHeight="1">
      <c r="A176" s="672"/>
      <c r="B176" s="673"/>
      <c r="C176" s="96" t="s">
        <v>1205</v>
      </c>
      <c r="D176" s="58">
        <v>2</v>
      </c>
      <c r="E176" s="63">
        <v>345</v>
      </c>
      <c r="F176" s="58">
        <f t="shared" si="2"/>
        <v>690</v>
      </c>
      <c r="G176" s="61">
        <v>291</v>
      </c>
    </row>
    <row r="177" spans="1:7" ht="36.75" customHeight="1">
      <c r="A177" s="672"/>
      <c r="B177" s="673"/>
      <c r="C177" s="96" t="s">
        <v>562</v>
      </c>
      <c r="D177" s="58">
        <v>75</v>
      </c>
      <c r="E177" s="63">
        <v>20</v>
      </c>
      <c r="F177" s="58">
        <f t="shared" si="2"/>
        <v>1500</v>
      </c>
      <c r="G177" s="61">
        <v>291</v>
      </c>
    </row>
    <row r="178" spans="1:7" ht="36.75" customHeight="1">
      <c r="A178" s="672"/>
      <c r="B178" s="673"/>
      <c r="C178" s="96" t="s">
        <v>1206</v>
      </c>
      <c r="D178" s="58">
        <v>20</v>
      </c>
      <c r="E178" s="63">
        <v>20</v>
      </c>
      <c r="F178" s="58">
        <f t="shared" si="2"/>
        <v>400</v>
      </c>
      <c r="G178" s="61">
        <v>291</v>
      </c>
    </row>
    <row r="179" spans="1:7" ht="36.75" customHeight="1">
      <c r="A179" s="672"/>
      <c r="B179" s="673"/>
      <c r="C179" s="96" t="s">
        <v>564</v>
      </c>
      <c r="D179" s="58">
        <v>10</v>
      </c>
      <c r="E179" s="63">
        <v>20</v>
      </c>
      <c r="F179" s="58">
        <f t="shared" si="2"/>
        <v>200</v>
      </c>
      <c r="G179" s="61">
        <v>291</v>
      </c>
    </row>
    <row r="180" spans="1:7" ht="36.75" customHeight="1">
      <c r="A180" s="672"/>
      <c r="B180" s="673"/>
      <c r="C180" s="96" t="s">
        <v>826</v>
      </c>
      <c r="D180" s="58">
        <v>2</v>
      </c>
      <c r="E180" s="63">
        <v>250</v>
      </c>
      <c r="F180" s="58">
        <f t="shared" si="2"/>
        <v>500</v>
      </c>
      <c r="G180" s="61">
        <v>291</v>
      </c>
    </row>
    <row r="181" spans="1:7" ht="36.75" customHeight="1">
      <c r="A181" s="672"/>
      <c r="B181" s="673"/>
      <c r="C181" s="96" t="s">
        <v>1013</v>
      </c>
      <c r="D181" s="58">
        <v>18</v>
      </c>
      <c r="E181" s="63">
        <v>15</v>
      </c>
      <c r="F181" s="58">
        <f t="shared" si="2"/>
        <v>270</v>
      </c>
      <c r="G181" s="61">
        <v>291</v>
      </c>
    </row>
    <row r="182" spans="1:7" ht="36.75" customHeight="1">
      <c r="A182" s="672"/>
      <c r="B182" s="673"/>
      <c r="C182" s="96" t="s">
        <v>1013</v>
      </c>
      <c r="D182" s="58">
        <v>6</v>
      </c>
      <c r="E182" s="63">
        <v>15</v>
      </c>
      <c r="F182" s="58">
        <f t="shared" si="2"/>
        <v>90</v>
      </c>
      <c r="G182" s="61">
        <v>291</v>
      </c>
    </row>
    <row r="183" spans="1:7" ht="36.75" customHeight="1">
      <c r="A183" s="672"/>
      <c r="B183" s="673"/>
      <c r="C183" s="96" t="s">
        <v>1013</v>
      </c>
      <c r="D183" s="58">
        <v>18</v>
      </c>
      <c r="E183" s="63">
        <v>25</v>
      </c>
      <c r="F183" s="58">
        <f t="shared" si="2"/>
        <v>450</v>
      </c>
      <c r="G183" s="61">
        <v>291</v>
      </c>
    </row>
    <row r="184" spans="1:7" ht="36.75" customHeight="1">
      <c r="A184" s="672"/>
      <c r="B184" s="673"/>
      <c r="C184" s="96" t="s">
        <v>88</v>
      </c>
      <c r="D184" s="58">
        <v>33</v>
      </c>
      <c r="E184" s="63">
        <v>30</v>
      </c>
      <c r="F184" s="58">
        <f t="shared" si="2"/>
        <v>990</v>
      </c>
      <c r="G184" s="61">
        <v>292</v>
      </c>
    </row>
    <row r="185" spans="1:7" ht="36.75" customHeight="1">
      <c r="A185" s="672"/>
      <c r="B185" s="673"/>
      <c r="C185" s="96" t="s">
        <v>570</v>
      </c>
      <c r="D185" s="58">
        <v>29</v>
      </c>
      <c r="E185" s="63">
        <v>30</v>
      </c>
      <c r="F185" s="58">
        <f t="shared" si="2"/>
        <v>870</v>
      </c>
      <c r="G185" s="61">
        <v>292</v>
      </c>
    </row>
    <row r="186" spans="1:7" ht="36.75" customHeight="1">
      <c r="A186" s="672"/>
      <c r="B186" s="673"/>
      <c r="C186" s="96" t="s">
        <v>571</v>
      </c>
      <c r="D186" s="58">
        <v>48</v>
      </c>
      <c r="E186" s="63">
        <v>50</v>
      </c>
      <c r="F186" s="58">
        <f t="shared" si="2"/>
        <v>2400</v>
      </c>
      <c r="G186" s="61">
        <v>292</v>
      </c>
    </row>
    <row r="187" spans="1:7" ht="36.75" customHeight="1">
      <c r="A187" s="672"/>
      <c r="B187" s="673"/>
      <c r="C187" s="96" t="s">
        <v>605</v>
      </c>
      <c r="D187" s="58">
        <v>10</v>
      </c>
      <c r="E187" s="63">
        <v>74</v>
      </c>
      <c r="F187" s="58">
        <f t="shared" si="2"/>
        <v>740</v>
      </c>
      <c r="G187" s="61">
        <v>292</v>
      </c>
    </row>
    <row r="188" spans="1:7" ht="36.75" customHeight="1">
      <c r="A188" s="672"/>
      <c r="B188" s="673"/>
      <c r="C188" s="96" t="s">
        <v>578</v>
      </c>
      <c r="D188" s="58">
        <v>125</v>
      </c>
      <c r="E188" s="63">
        <v>160</v>
      </c>
      <c r="F188" s="58">
        <f t="shared" si="2"/>
        <v>20000</v>
      </c>
      <c r="G188" s="61">
        <v>297</v>
      </c>
    </row>
    <row r="189" spans="1:7" ht="66" customHeight="1">
      <c r="A189" s="672"/>
      <c r="B189" s="509" t="s">
        <v>4901</v>
      </c>
      <c r="C189" s="517" t="s">
        <v>1198</v>
      </c>
      <c r="D189" s="58"/>
      <c r="E189" s="59"/>
      <c r="F189" s="60">
        <v>178000</v>
      </c>
      <c r="G189" s="61">
        <v>298</v>
      </c>
    </row>
    <row r="190" spans="1:7" ht="36.75" customHeight="1">
      <c r="A190" s="669" t="s">
        <v>1202</v>
      </c>
      <c r="B190" s="671" t="s">
        <v>7</v>
      </c>
      <c r="C190" s="517" t="s">
        <v>1201</v>
      </c>
      <c r="D190" s="58">
        <f>F190/E190</f>
        <v>5958.333333333333</v>
      </c>
      <c r="E190" s="63">
        <v>12</v>
      </c>
      <c r="F190" s="58">
        <v>71500</v>
      </c>
      <c r="G190" s="126">
        <v>111</v>
      </c>
    </row>
    <row r="191" spans="1:7" ht="36.75" customHeight="1">
      <c r="A191" s="669"/>
      <c r="B191" s="671"/>
      <c r="C191" s="517" t="s">
        <v>593</v>
      </c>
      <c r="D191" s="64">
        <f>F191/12</f>
        <v>2378.5833333333335</v>
      </c>
      <c r="E191" s="56">
        <v>12</v>
      </c>
      <c r="F191" s="64">
        <v>28543</v>
      </c>
      <c r="G191" s="126">
        <v>112</v>
      </c>
    </row>
    <row r="192" spans="1:7" ht="36.75" customHeight="1">
      <c r="A192" s="669"/>
      <c r="B192" s="671"/>
      <c r="C192" s="96" t="s">
        <v>1172</v>
      </c>
      <c r="D192" s="58">
        <f>F192/E192</f>
        <v>3300</v>
      </c>
      <c r="E192" s="63">
        <v>12</v>
      </c>
      <c r="F192" s="58">
        <v>39600</v>
      </c>
      <c r="G192" s="126">
        <v>113</v>
      </c>
    </row>
    <row r="193" spans="1:7" ht="36.75" customHeight="1">
      <c r="A193" s="669"/>
      <c r="B193" s="671"/>
      <c r="C193" s="96" t="s">
        <v>532</v>
      </c>
      <c r="D193" s="58">
        <v>20</v>
      </c>
      <c r="E193" s="63">
        <v>88</v>
      </c>
      <c r="F193" s="58">
        <f t="shared" ref="F193:F234" si="3">D193*E193</f>
        <v>1760</v>
      </c>
      <c r="G193" s="297">
        <v>241</v>
      </c>
    </row>
    <row r="194" spans="1:7" ht="36.75" customHeight="1">
      <c r="A194" s="669"/>
      <c r="B194" s="671"/>
      <c r="C194" s="96" t="s">
        <v>532</v>
      </c>
      <c r="D194" s="58">
        <v>20</v>
      </c>
      <c r="E194" s="63">
        <v>98</v>
      </c>
      <c r="F194" s="58">
        <f t="shared" si="3"/>
        <v>1960</v>
      </c>
      <c r="G194" s="297">
        <v>241</v>
      </c>
    </row>
    <row r="195" spans="1:7" ht="36.75" customHeight="1">
      <c r="A195" s="669"/>
      <c r="B195" s="671"/>
      <c r="C195" s="96" t="s">
        <v>530</v>
      </c>
      <c r="D195" s="58">
        <v>45</v>
      </c>
      <c r="E195" s="63">
        <v>88</v>
      </c>
      <c r="F195" s="58">
        <f t="shared" si="3"/>
        <v>3960</v>
      </c>
      <c r="G195" s="297">
        <v>241</v>
      </c>
    </row>
    <row r="196" spans="1:7" ht="36.75" customHeight="1">
      <c r="A196" s="669"/>
      <c r="B196" s="671"/>
      <c r="C196" s="96" t="s">
        <v>530</v>
      </c>
      <c r="D196" s="58">
        <v>40</v>
      </c>
      <c r="E196" s="63">
        <v>98</v>
      </c>
      <c r="F196" s="58">
        <f t="shared" si="3"/>
        <v>3920</v>
      </c>
      <c r="G196" s="297">
        <v>241</v>
      </c>
    </row>
    <row r="197" spans="1:7" ht="36.75" customHeight="1">
      <c r="A197" s="669"/>
      <c r="B197" s="671"/>
      <c r="C197" s="96" t="s">
        <v>594</v>
      </c>
      <c r="D197" s="57">
        <v>7.5</v>
      </c>
      <c r="E197" s="56">
        <v>1200</v>
      </c>
      <c r="F197" s="57">
        <f>(D197*E197)</f>
        <v>9000</v>
      </c>
      <c r="G197" s="297">
        <v>243</v>
      </c>
    </row>
    <row r="198" spans="1:7" ht="36.75" customHeight="1">
      <c r="A198" s="669"/>
      <c r="B198" s="671"/>
      <c r="C198" s="96" t="s">
        <v>531</v>
      </c>
      <c r="D198" s="115">
        <v>37.4</v>
      </c>
      <c r="E198" s="116">
        <v>25</v>
      </c>
      <c r="F198" s="115">
        <f>(D198*E198)</f>
        <v>935</v>
      </c>
      <c r="G198" s="68">
        <v>243</v>
      </c>
    </row>
    <row r="199" spans="1:7" ht="36.75" customHeight="1">
      <c r="A199" s="669"/>
      <c r="B199" s="671"/>
      <c r="C199" s="96" t="s">
        <v>537</v>
      </c>
      <c r="D199" s="58">
        <v>6.25</v>
      </c>
      <c r="E199" s="63">
        <v>160</v>
      </c>
      <c r="F199" s="58">
        <f t="shared" si="3"/>
        <v>1000</v>
      </c>
      <c r="G199" s="297">
        <v>244</v>
      </c>
    </row>
    <row r="200" spans="1:7" ht="36.75" customHeight="1">
      <c r="A200" s="669"/>
      <c r="B200" s="671"/>
      <c r="C200" s="96" t="s">
        <v>541</v>
      </c>
      <c r="D200" s="58">
        <v>1025</v>
      </c>
      <c r="E200" s="63">
        <v>4</v>
      </c>
      <c r="F200" s="58">
        <f t="shared" si="3"/>
        <v>4100</v>
      </c>
      <c r="G200" s="297">
        <v>253</v>
      </c>
    </row>
    <row r="201" spans="1:7" ht="36.75" customHeight="1">
      <c r="A201" s="669"/>
      <c r="B201" s="671"/>
      <c r="C201" s="96" t="s">
        <v>595</v>
      </c>
      <c r="D201" s="58">
        <v>5</v>
      </c>
      <c r="E201" s="63">
        <v>17</v>
      </c>
      <c r="F201" s="58">
        <f t="shared" si="3"/>
        <v>85</v>
      </c>
      <c r="G201" s="297">
        <v>267</v>
      </c>
    </row>
    <row r="202" spans="1:7" ht="36.75" customHeight="1">
      <c r="A202" s="669"/>
      <c r="B202" s="671"/>
      <c r="C202" s="96" t="s">
        <v>583</v>
      </c>
      <c r="D202" s="58">
        <v>545</v>
      </c>
      <c r="E202" s="63">
        <v>8</v>
      </c>
      <c r="F202" s="58">
        <f t="shared" si="3"/>
        <v>4360</v>
      </c>
      <c r="G202" s="297">
        <v>267</v>
      </c>
    </row>
    <row r="203" spans="1:7" ht="36.75" customHeight="1">
      <c r="A203" s="669"/>
      <c r="B203" s="671"/>
      <c r="C203" s="96" t="s">
        <v>583</v>
      </c>
      <c r="D203" s="58">
        <v>895</v>
      </c>
      <c r="E203" s="63">
        <v>10</v>
      </c>
      <c r="F203" s="58">
        <f t="shared" si="3"/>
        <v>8950</v>
      </c>
      <c r="G203" s="297">
        <v>267</v>
      </c>
    </row>
    <row r="204" spans="1:7" ht="36.75" customHeight="1">
      <c r="A204" s="669"/>
      <c r="B204" s="671"/>
      <c r="C204" s="96" t="s">
        <v>583</v>
      </c>
      <c r="D204" s="58">
        <v>850</v>
      </c>
      <c r="E204" s="63">
        <v>8</v>
      </c>
      <c r="F204" s="58">
        <f t="shared" si="3"/>
        <v>6800</v>
      </c>
      <c r="G204" s="297">
        <v>267</v>
      </c>
    </row>
    <row r="205" spans="1:7" ht="36.75" customHeight="1">
      <c r="A205" s="669"/>
      <c r="B205" s="671"/>
      <c r="C205" s="96" t="s">
        <v>583</v>
      </c>
      <c r="D205" s="58">
        <v>776.4</v>
      </c>
      <c r="E205" s="63">
        <v>10</v>
      </c>
      <c r="F205" s="58">
        <f t="shared" si="3"/>
        <v>7764</v>
      </c>
      <c r="G205" s="297">
        <v>267</v>
      </c>
    </row>
    <row r="206" spans="1:7" ht="36.75" customHeight="1">
      <c r="A206" s="669"/>
      <c r="B206" s="671"/>
      <c r="C206" s="96" t="s">
        <v>596</v>
      </c>
      <c r="D206" s="58">
        <v>170</v>
      </c>
      <c r="E206" s="63">
        <v>35</v>
      </c>
      <c r="F206" s="58">
        <f t="shared" si="3"/>
        <v>5950</v>
      </c>
      <c r="G206" s="297">
        <v>267</v>
      </c>
    </row>
    <row r="207" spans="1:7" ht="36.75" customHeight="1">
      <c r="A207" s="669"/>
      <c r="B207" s="671"/>
      <c r="C207" s="96" t="s">
        <v>550</v>
      </c>
      <c r="D207" s="58">
        <v>5</v>
      </c>
      <c r="E207" s="63">
        <v>26</v>
      </c>
      <c r="F207" s="58">
        <f t="shared" si="3"/>
        <v>130</v>
      </c>
      <c r="G207" s="61">
        <v>268</v>
      </c>
    </row>
    <row r="208" spans="1:7" ht="36.75" customHeight="1">
      <c r="A208" s="669"/>
      <c r="B208" s="671"/>
      <c r="C208" s="96" t="s">
        <v>552</v>
      </c>
      <c r="D208" s="58">
        <v>10</v>
      </c>
      <c r="E208" s="63">
        <v>130</v>
      </c>
      <c r="F208" s="58">
        <f t="shared" si="3"/>
        <v>1300</v>
      </c>
      <c r="G208" s="61">
        <v>268</v>
      </c>
    </row>
    <row r="209" spans="1:7" ht="36.75" customHeight="1">
      <c r="A209" s="669"/>
      <c r="B209" s="671"/>
      <c r="C209" s="96" t="s">
        <v>597</v>
      </c>
      <c r="D209" s="58">
        <v>5</v>
      </c>
      <c r="E209" s="63">
        <v>12</v>
      </c>
      <c r="F209" s="58">
        <f t="shared" si="3"/>
        <v>60</v>
      </c>
      <c r="G209" s="61">
        <v>268</v>
      </c>
    </row>
    <row r="210" spans="1:7" ht="36.75" customHeight="1">
      <c r="A210" s="669"/>
      <c r="B210" s="671"/>
      <c r="C210" s="96" t="s">
        <v>598</v>
      </c>
      <c r="D210" s="58">
        <v>65</v>
      </c>
      <c r="E210" s="63">
        <v>12</v>
      </c>
      <c r="F210" s="58">
        <f t="shared" si="3"/>
        <v>780</v>
      </c>
      <c r="G210" s="61">
        <v>269</v>
      </c>
    </row>
    <row r="211" spans="1:7" ht="36.75" customHeight="1">
      <c r="A211" s="669"/>
      <c r="B211" s="671"/>
      <c r="C211" s="96" t="s">
        <v>598</v>
      </c>
      <c r="D211" s="58">
        <v>105</v>
      </c>
      <c r="E211" s="63">
        <v>4</v>
      </c>
      <c r="F211" s="58">
        <f t="shared" si="3"/>
        <v>420</v>
      </c>
      <c r="G211" s="61">
        <v>269</v>
      </c>
    </row>
    <row r="212" spans="1:7" ht="36.75" customHeight="1">
      <c r="A212" s="669"/>
      <c r="B212" s="671"/>
      <c r="C212" s="96" t="s">
        <v>599</v>
      </c>
      <c r="D212" s="58">
        <v>25</v>
      </c>
      <c r="E212" s="63">
        <v>200</v>
      </c>
      <c r="F212" s="58">
        <f t="shared" si="3"/>
        <v>5000</v>
      </c>
      <c r="G212" s="61">
        <v>283</v>
      </c>
    </row>
    <row r="213" spans="1:7" ht="36.75" customHeight="1">
      <c r="A213" s="669"/>
      <c r="B213" s="671"/>
      <c r="C213" s="96" t="s">
        <v>600</v>
      </c>
      <c r="D213" s="58">
        <v>4</v>
      </c>
      <c r="E213" s="63">
        <v>75</v>
      </c>
      <c r="F213" s="58">
        <f t="shared" si="3"/>
        <v>300</v>
      </c>
      <c r="G213" s="61">
        <v>291</v>
      </c>
    </row>
    <row r="214" spans="1:7" ht="36.75" customHeight="1">
      <c r="A214" s="669"/>
      <c r="B214" s="671"/>
      <c r="C214" s="96" t="s">
        <v>600</v>
      </c>
      <c r="D214" s="58">
        <v>2</v>
      </c>
      <c r="E214" s="63">
        <v>76</v>
      </c>
      <c r="F214" s="58">
        <f t="shared" si="3"/>
        <v>152</v>
      </c>
      <c r="G214" s="61">
        <v>291</v>
      </c>
    </row>
    <row r="215" spans="1:7" ht="36.75" customHeight="1">
      <c r="A215" s="669"/>
      <c r="B215" s="671"/>
      <c r="C215" s="96" t="s">
        <v>601</v>
      </c>
      <c r="D215" s="58">
        <v>10</v>
      </c>
      <c r="E215" s="63">
        <v>75</v>
      </c>
      <c r="F215" s="58">
        <f t="shared" si="3"/>
        <v>750</v>
      </c>
      <c r="G215" s="61">
        <v>291</v>
      </c>
    </row>
    <row r="216" spans="1:7" ht="36.75" customHeight="1">
      <c r="A216" s="669"/>
      <c r="B216" s="671"/>
      <c r="C216" s="96" t="s">
        <v>563</v>
      </c>
      <c r="D216" s="58">
        <v>20</v>
      </c>
      <c r="E216" s="63">
        <v>100</v>
      </c>
      <c r="F216" s="58">
        <f t="shared" si="3"/>
        <v>2000</v>
      </c>
      <c r="G216" s="61">
        <v>291</v>
      </c>
    </row>
    <row r="217" spans="1:7" ht="36.75" customHeight="1">
      <c r="A217" s="669"/>
      <c r="B217" s="671"/>
      <c r="C217" s="96" t="s">
        <v>602</v>
      </c>
      <c r="D217" s="58">
        <v>15</v>
      </c>
      <c r="E217" s="63">
        <v>10</v>
      </c>
      <c r="F217" s="58">
        <f t="shared" si="3"/>
        <v>150</v>
      </c>
      <c r="G217" s="61">
        <v>291</v>
      </c>
    </row>
    <row r="218" spans="1:7" ht="36.75" customHeight="1">
      <c r="A218" s="669"/>
      <c r="B218" s="671"/>
      <c r="C218" s="96" t="s">
        <v>564</v>
      </c>
      <c r="D218" s="58">
        <v>10</v>
      </c>
      <c r="E218" s="63">
        <v>75</v>
      </c>
      <c r="F218" s="58">
        <f t="shared" si="3"/>
        <v>750</v>
      </c>
      <c r="G218" s="61">
        <v>291</v>
      </c>
    </row>
    <row r="219" spans="1:7" ht="36.75" customHeight="1">
      <c r="A219" s="669"/>
      <c r="B219" s="671"/>
      <c r="C219" s="96" t="s">
        <v>565</v>
      </c>
      <c r="D219" s="58">
        <v>2</v>
      </c>
      <c r="E219" s="63">
        <v>800</v>
      </c>
      <c r="F219" s="58">
        <f t="shared" si="3"/>
        <v>1600</v>
      </c>
      <c r="G219" s="61">
        <v>291</v>
      </c>
    </row>
    <row r="220" spans="1:7" ht="36.75" customHeight="1">
      <c r="A220" s="669"/>
      <c r="B220" s="671"/>
      <c r="C220" s="96" t="s">
        <v>566</v>
      </c>
      <c r="D220" s="58">
        <v>2</v>
      </c>
      <c r="E220" s="63">
        <v>500</v>
      </c>
      <c r="F220" s="58">
        <f t="shared" si="3"/>
        <v>1000</v>
      </c>
      <c r="G220" s="61">
        <v>291</v>
      </c>
    </row>
    <row r="221" spans="1:7" ht="36.75" customHeight="1">
      <c r="A221" s="669"/>
      <c r="B221" s="671"/>
      <c r="C221" s="96" t="s">
        <v>603</v>
      </c>
      <c r="D221" s="58">
        <v>7</v>
      </c>
      <c r="E221" s="63">
        <v>30</v>
      </c>
      <c r="F221" s="58">
        <f t="shared" si="3"/>
        <v>210</v>
      </c>
      <c r="G221" s="61">
        <v>291</v>
      </c>
    </row>
    <row r="222" spans="1:7" ht="36.75" customHeight="1">
      <c r="A222" s="669"/>
      <c r="B222" s="671"/>
      <c r="C222" s="96" t="s">
        <v>603</v>
      </c>
      <c r="D222" s="58">
        <v>7</v>
      </c>
      <c r="E222" s="63">
        <v>30</v>
      </c>
      <c r="F222" s="58">
        <f t="shared" si="3"/>
        <v>210</v>
      </c>
      <c r="G222" s="61">
        <v>291</v>
      </c>
    </row>
    <row r="223" spans="1:7" ht="36.75" customHeight="1">
      <c r="A223" s="669"/>
      <c r="B223" s="671"/>
      <c r="C223" s="96" t="s">
        <v>603</v>
      </c>
      <c r="D223" s="58">
        <v>4</v>
      </c>
      <c r="E223" s="63">
        <v>100</v>
      </c>
      <c r="F223" s="58">
        <f t="shared" si="3"/>
        <v>400</v>
      </c>
      <c r="G223" s="61">
        <v>291</v>
      </c>
    </row>
    <row r="224" spans="1:7" ht="36.75" customHeight="1">
      <c r="A224" s="669"/>
      <c r="B224" s="671"/>
      <c r="C224" s="96" t="s">
        <v>603</v>
      </c>
      <c r="D224" s="58">
        <v>7</v>
      </c>
      <c r="E224" s="63">
        <v>30</v>
      </c>
      <c r="F224" s="58">
        <f t="shared" si="3"/>
        <v>210</v>
      </c>
      <c r="G224" s="61">
        <v>291</v>
      </c>
    </row>
    <row r="225" spans="1:7" ht="36.75" customHeight="1">
      <c r="A225" s="669"/>
      <c r="B225" s="671"/>
      <c r="C225" s="96" t="s">
        <v>603</v>
      </c>
      <c r="D225" s="58">
        <v>7</v>
      </c>
      <c r="E225" s="63">
        <v>30</v>
      </c>
      <c r="F225" s="58">
        <f t="shared" si="3"/>
        <v>210</v>
      </c>
      <c r="G225" s="61">
        <v>291</v>
      </c>
    </row>
    <row r="226" spans="1:7" ht="36.75" customHeight="1">
      <c r="A226" s="669"/>
      <c r="B226" s="671"/>
      <c r="C226" s="96" t="s">
        <v>603</v>
      </c>
      <c r="D226" s="58">
        <v>7</v>
      </c>
      <c r="E226" s="63">
        <v>30</v>
      </c>
      <c r="F226" s="58">
        <f t="shared" si="3"/>
        <v>210</v>
      </c>
      <c r="G226" s="61">
        <v>291</v>
      </c>
    </row>
    <row r="227" spans="1:7" ht="36.75" customHeight="1">
      <c r="A227" s="669"/>
      <c r="B227" s="671"/>
      <c r="C227" s="96" t="s">
        <v>604</v>
      </c>
      <c r="D227" s="58">
        <v>75</v>
      </c>
      <c r="E227" s="63">
        <v>10</v>
      </c>
      <c r="F227" s="58">
        <f t="shared" si="3"/>
        <v>750</v>
      </c>
      <c r="G227" s="61">
        <v>291</v>
      </c>
    </row>
    <row r="228" spans="1:7" ht="36.75" customHeight="1">
      <c r="A228" s="669"/>
      <c r="B228" s="671"/>
      <c r="C228" s="96" t="s">
        <v>88</v>
      </c>
      <c r="D228" s="58">
        <v>35</v>
      </c>
      <c r="E228" s="63">
        <v>27</v>
      </c>
      <c r="F228" s="58">
        <f t="shared" si="3"/>
        <v>945</v>
      </c>
      <c r="G228" s="61">
        <v>292</v>
      </c>
    </row>
    <row r="229" spans="1:7" ht="36.75" customHeight="1">
      <c r="A229" s="669"/>
      <c r="B229" s="671"/>
      <c r="C229" s="96" t="s">
        <v>570</v>
      </c>
      <c r="D229" s="58">
        <v>30</v>
      </c>
      <c r="E229" s="63">
        <v>15</v>
      </c>
      <c r="F229" s="58">
        <f t="shared" si="3"/>
        <v>450</v>
      </c>
      <c r="G229" s="61">
        <v>292</v>
      </c>
    </row>
    <row r="230" spans="1:7" ht="36.75" customHeight="1">
      <c r="A230" s="669"/>
      <c r="B230" s="671"/>
      <c r="C230" s="96" t="s">
        <v>84</v>
      </c>
      <c r="D230" s="58">
        <v>20</v>
      </c>
      <c r="E230" s="63">
        <v>35</v>
      </c>
      <c r="F230" s="58">
        <f t="shared" si="3"/>
        <v>700</v>
      </c>
      <c r="G230" s="61">
        <v>292</v>
      </c>
    </row>
    <row r="231" spans="1:7" ht="36.75" customHeight="1">
      <c r="A231" s="669"/>
      <c r="B231" s="671"/>
      <c r="C231" s="96" t="s">
        <v>605</v>
      </c>
      <c r="D231" s="58">
        <v>10</v>
      </c>
      <c r="E231" s="63">
        <v>20</v>
      </c>
      <c r="F231" s="58">
        <f t="shared" si="3"/>
        <v>200</v>
      </c>
      <c r="G231" s="61">
        <v>292</v>
      </c>
    </row>
    <row r="232" spans="1:7" ht="36.75" customHeight="1">
      <c r="A232" s="669"/>
      <c r="B232" s="671"/>
      <c r="C232" s="96" t="s">
        <v>591</v>
      </c>
      <c r="D232" s="58">
        <v>15</v>
      </c>
      <c r="E232" s="63">
        <v>23</v>
      </c>
      <c r="F232" s="58">
        <f t="shared" si="3"/>
        <v>345</v>
      </c>
      <c r="G232" s="61">
        <v>292</v>
      </c>
    </row>
    <row r="233" spans="1:7" ht="36.75" customHeight="1">
      <c r="A233" s="669"/>
      <c r="B233" s="671"/>
      <c r="C233" s="96" t="s">
        <v>606</v>
      </c>
      <c r="D233" s="58">
        <v>90</v>
      </c>
      <c r="E233" s="63">
        <v>152</v>
      </c>
      <c r="F233" s="58">
        <f t="shared" si="3"/>
        <v>13680</v>
      </c>
      <c r="G233" s="61">
        <v>297</v>
      </c>
    </row>
    <row r="234" spans="1:7" ht="36.75" customHeight="1">
      <c r="A234" s="669"/>
      <c r="B234" s="671"/>
      <c r="C234" s="96" t="s">
        <v>578</v>
      </c>
      <c r="D234" s="58">
        <v>20</v>
      </c>
      <c r="E234" s="63">
        <v>21</v>
      </c>
      <c r="F234" s="58">
        <f t="shared" si="3"/>
        <v>420</v>
      </c>
      <c r="G234" s="61">
        <v>297</v>
      </c>
    </row>
    <row r="235" spans="1:7" ht="36.75" customHeight="1">
      <c r="A235" s="669"/>
      <c r="B235" s="671"/>
      <c r="C235" s="119" t="s">
        <v>607</v>
      </c>
      <c r="D235" s="141"/>
      <c r="E235" s="124"/>
      <c r="F235" s="141">
        <v>334624</v>
      </c>
      <c r="G235" s="61">
        <v>298</v>
      </c>
    </row>
    <row r="236" spans="1:7" ht="36.75" customHeight="1">
      <c r="A236" s="669" t="s">
        <v>1207</v>
      </c>
      <c r="B236" s="688" t="s">
        <v>4901</v>
      </c>
      <c r="C236" s="517" t="s">
        <v>1201</v>
      </c>
      <c r="D236" s="151">
        <v>3800</v>
      </c>
      <c r="E236" s="96">
        <v>12</v>
      </c>
      <c r="F236" s="151">
        <v>45600</v>
      </c>
      <c r="G236" s="558">
        <v>111</v>
      </c>
    </row>
    <row r="237" spans="1:7" ht="36.75" customHeight="1">
      <c r="A237" s="669"/>
      <c r="B237" s="688"/>
      <c r="C237" s="517" t="s">
        <v>1215</v>
      </c>
      <c r="D237" s="151">
        <v>100</v>
      </c>
      <c r="E237" s="96">
        <v>12</v>
      </c>
      <c r="F237" s="151">
        <v>1200</v>
      </c>
      <c r="G237" s="558">
        <v>112</v>
      </c>
    </row>
    <row r="238" spans="1:7" ht="36.75" customHeight="1">
      <c r="A238" s="669"/>
      <c r="B238" s="688"/>
      <c r="C238" s="517" t="s">
        <v>1172</v>
      </c>
      <c r="D238" s="151">
        <v>2500</v>
      </c>
      <c r="E238" s="96">
        <v>12</v>
      </c>
      <c r="F238" s="151">
        <v>30000</v>
      </c>
      <c r="G238" s="558">
        <v>113</v>
      </c>
    </row>
    <row r="239" spans="1:7" ht="36.75" customHeight="1">
      <c r="A239" s="669"/>
      <c r="B239" s="688"/>
      <c r="C239" s="517" t="s">
        <v>1176</v>
      </c>
      <c r="D239" s="151">
        <v>416.67</v>
      </c>
      <c r="E239" s="96">
        <v>12</v>
      </c>
      <c r="F239" s="151">
        <v>5000</v>
      </c>
      <c r="G239" s="558">
        <v>122</v>
      </c>
    </row>
    <row r="240" spans="1:7" ht="36.75" customHeight="1">
      <c r="A240" s="669"/>
      <c r="B240" s="688"/>
      <c r="C240" s="517" t="s">
        <v>1188</v>
      </c>
      <c r="D240" s="151">
        <v>83.33</v>
      </c>
      <c r="E240" s="96">
        <v>12</v>
      </c>
      <c r="F240" s="151">
        <v>1000</v>
      </c>
      <c r="G240" s="558">
        <v>214</v>
      </c>
    </row>
    <row r="241" spans="1:7" ht="36.75" customHeight="1">
      <c r="A241" s="669"/>
      <c r="B241" s="688"/>
      <c r="C241" s="517" t="s">
        <v>1221</v>
      </c>
      <c r="D241" s="151">
        <v>50</v>
      </c>
      <c r="E241" s="96">
        <v>80</v>
      </c>
      <c r="F241" s="152">
        <v>4000</v>
      </c>
      <c r="G241" s="559">
        <v>224</v>
      </c>
    </row>
    <row r="242" spans="1:7" ht="36.75" customHeight="1">
      <c r="A242" s="669"/>
      <c r="B242" s="688"/>
      <c r="C242" s="93" t="s">
        <v>1192</v>
      </c>
      <c r="D242" s="96"/>
      <c r="E242" s="96"/>
      <c r="F242" s="152">
        <v>6125</v>
      </c>
      <c r="G242" s="560">
        <v>232</v>
      </c>
    </row>
    <row r="243" spans="1:7" ht="36.75" customHeight="1">
      <c r="A243" s="669"/>
      <c r="B243" s="688"/>
      <c r="C243" s="96" t="s">
        <v>1056</v>
      </c>
      <c r="D243" s="151">
        <v>53.75</v>
      </c>
      <c r="E243" s="96">
        <v>20</v>
      </c>
      <c r="F243" s="151">
        <v>1075</v>
      </c>
      <c r="G243" s="558">
        <v>233</v>
      </c>
    </row>
    <row r="244" spans="1:7" ht="36.75" customHeight="1">
      <c r="A244" s="669"/>
      <c r="B244" s="688"/>
      <c r="C244" s="96" t="s">
        <v>1193</v>
      </c>
      <c r="D244" s="151">
        <v>20</v>
      </c>
      <c r="E244" s="96">
        <v>300</v>
      </c>
      <c r="F244" s="151">
        <v>6000</v>
      </c>
      <c r="G244" s="561">
        <v>241</v>
      </c>
    </row>
    <row r="245" spans="1:7" ht="36.75" customHeight="1">
      <c r="A245" s="669"/>
      <c r="B245" s="688"/>
      <c r="C245" s="93" t="s">
        <v>1222</v>
      </c>
      <c r="D245" s="151">
        <v>50</v>
      </c>
      <c r="E245" s="96">
        <v>351</v>
      </c>
      <c r="F245" s="152">
        <v>17540</v>
      </c>
      <c r="G245" s="561">
        <v>243</v>
      </c>
    </row>
    <row r="246" spans="1:7" ht="36.75" customHeight="1">
      <c r="A246" s="669"/>
      <c r="B246" s="688"/>
      <c r="C246" s="121" t="s">
        <v>532</v>
      </c>
      <c r="D246" s="152">
        <v>45.06</v>
      </c>
      <c r="E246" s="121">
        <v>172</v>
      </c>
      <c r="F246" s="152">
        <v>7750</v>
      </c>
      <c r="G246" s="561">
        <v>244</v>
      </c>
    </row>
    <row r="247" spans="1:7" ht="36.75" customHeight="1">
      <c r="A247" s="669"/>
      <c r="B247" s="688"/>
      <c r="C247" s="121" t="s">
        <v>530</v>
      </c>
      <c r="D247" s="152">
        <v>39.97</v>
      </c>
      <c r="E247" s="121">
        <v>170</v>
      </c>
      <c r="F247" s="152">
        <v>6795</v>
      </c>
      <c r="G247" s="559">
        <v>253</v>
      </c>
    </row>
    <row r="248" spans="1:7" ht="36.75" customHeight="1">
      <c r="A248" s="669"/>
      <c r="B248" s="688"/>
      <c r="C248" s="121" t="s">
        <v>1223</v>
      </c>
      <c r="D248" s="152">
        <v>12.78</v>
      </c>
      <c r="E248" s="121">
        <v>178</v>
      </c>
      <c r="F248" s="152">
        <v>2275</v>
      </c>
      <c r="G248" s="559">
        <v>261</v>
      </c>
    </row>
    <row r="249" spans="1:7" ht="36.75" customHeight="1">
      <c r="A249" s="669"/>
      <c r="B249" s="688"/>
      <c r="C249" s="96" t="s">
        <v>1224</v>
      </c>
      <c r="D249" s="151">
        <v>1200</v>
      </c>
      <c r="E249" s="96">
        <v>27</v>
      </c>
      <c r="F249" s="151">
        <v>32400</v>
      </c>
      <c r="G249" s="560">
        <v>266</v>
      </c>
    </row>
    <row r="250" spans="1:7" ht="36.75" customHeight="1">
      <c r="A250" s="669"/>
      <c r="B250" s="688"/>
      <c r="C250" s="96" t="s">
        <v>542</v>
      </c>
      <c r="D250" s="151">
        <v>50</v>
      </c>
      <c r="E250" s="96">
        <v>190</v>
      </c>
      <c r="F250" s="151">
        <v>9500</v>
      </c>
      <c r="G250" s="561">
        <v>267</v>
      </c>
    </row>
    <row r="251" spans="1:7" ht="36.75" customHeight="1">
      <c r="A251" s="669"/>
      <c r="B251" s="688"/>
      <c r="C251" s="517" t="s">
        <v>544</v>
      </c>
      <c r="D251" s="153">
        <v>19</v>
      </c>
      <c r="E251" s="96">
        <v>204</v>
      </c>
      <c r="F251" s="151">
        <v>3875</v>
      </c>
      <c r="G251" s="561">
        <v>267</v>
      </c>
    </row>
    <row r="252" spans="1:7" ht="36.75" customHeight="1">
      <c r="A252" s="669"/>
      <c r="B252" s="688"/>
      <c r="C252" s="121" t="s">
        <v>1225</v>
      </c>
      <c r="D252" s="152">
        <v>550.95000000000005</v>
      </c>
      <c r="E252" s="121">
        <v>40</v>
      </c>
      <c r="F252" s="152">
        <v>22038</v>
      </c>
      <c r="G252" s="559">
        <v>268</v>
      </c>
    </row>
    <row r="253" spans="1:7" ht="36.75" customHeight="1">
      <c r="A253" s="669"/>
      <c r="B253" s="688"/>
      <c r="C253" s="121" t="s">
        <v>1225</v>
      </c>
      <c r="D253" s="152">
        <v>279.27999999999997</v>
      </c>
      <c r="E253" s="121">
        <v>32</v>
      </c>
      <c r="F253" s="152">
        <v>8937</v>
      </c>
      <c r="G253" s="559">
        <v>272</v>
      </c>
    </row>
    <row r="254" spans="1:7" ht="36.75" customHeight="1">
      <c r="A254" s="669"/>
      <c r="B254" s="688"/>
      <c r="C254" s="96" t="s">
        <v>552</v>
      </c>
      <c r="D254" s="151">
        <v>50</v>
      </c>
      <c r="E254" s="96">
        <v>80</v>
      </c>
      <c r="F254" s="151">
        <v>4000</v>
      </c>
      <c r="G254" s="559">
        <v>273</v>
      </c>
    </row>
    <row r="255" spans="1:7" ht="36.75" customHeight="1">
      <c r="A255" s="669"/>
      <c r="B255" s="688"/>
      <c r="C255" s="96" t="s">
        <v>1226</v>
      </c>
      <c r="D255" s="151">
        <v>25</v>
      </c>
      <c r="E255" s="96">
        <v>120</v>
      </c>
      <c r="F255" s="151">
        <v>3000</v>
      </c>
      <c r="G255" s="559">
        <v>281</v>
      </c>
    </row>
    <row r="256" spans="1:7" ht="36.75" customHeight="1">
      <c r="A256" s="669"/>
      <c r="B256" s="688"/>
      <c r="C256" s="96" t="s">
        <v>1086</v>
      </c>
      <c r="D256" s="151">
        <v>500</v>
      </c>
      <c r="E256" s="96">
        <v>10</v>
      </c>
      <c r="F256" s="151">
        <v>5000</v>
      </c>
      <c r="G256" s="559">
        <v>283</v>
      </c>
    </row>
    <row r="257" spans="1:7" ht="36.75" customHeight="1">
      <c r="A257" s="669"/>
      <c r="B257" s="688"/>
      <c r="C257" s="96" t="s">
        <v>556</v>
      </c>
      <c r="D257" s="151">
        <v>184.33</v>
      </c>
      <c r="E257" s="96">
        <v>150</v>
      </c>
      <c r="F257" s="151">
        <v>27650</v>
      </c>
      <c r="G257" s="560">
        <v>284</v>
      </c>
    </row>
    <row r="258" spans="1:7" ht="36.75" customHeight="1">
      <c r="A258" s="669"/>
      <c r="B258" s="688"/>
      <c r="C258" s="96" t="s">
        <v>1092</v>
      </c>
      <c r="D258" s="151">
        <v>6</v>
      </c>
      <c r="E258" s="96">
        <v>750</v>
      </c>
      <c r="F258" s="151">
        <v>4500</v>
      </c>
      <c r="G258" s="559">
        <v>286</v>
      </c>
    </row>
    <row r="259" spans="1:7" ht="36.75" customHeight="1">
      <c r="A259" s="669"/>
      <c r="B259" s="688"/>
      <c r="C259" s="517" t="s">
        <v>585</v>
      </c>
      <c r="D259" s="151">
        <v>1293.33</v>
      </c>
      <c r="E259" s="96">
        <v>15</v>
      </c>
      <c r="F259" s="151">
        <v>19400</v>
      </c>
      <c r="G259" s="561">
        <v>291</v>
      </c>
    </row>
    <row r="260" spans="1:7" ht="36.75" customHeight="1">
      <c r="A260" s="669"/>
      <c r="B260" s="688"/>
      <c r="C260" s="96" t="s">
        <v>1220</v>
      </c>
      <c r="D260" s="151">
        <v>25</v>
      </c>
      <c r="E260" s="96">
        <v>15</v>
      </c>
      <c r="F260" s="151">
        <v>375</v>
      </c>
      <c r="G260" s="561">
        <v>291</v>
      </c>
    </row>
    <row r="261" spans="1:7" ht="36.75" customHeight="1">
      <c r="A261" s="669"/>
      <c r="B261" s="688"/>
      <c r="C261" s="121" t="s">
        <v>560</v>
      </c>
      <c r="D261" s="152">
        <v>1</v>
      </c>
      <c r="E261" s="121">
        <v>38</v>
      </c>
      <c r="F261" s="152">
        <v>38</v>
      </c>
      <c r="G261" s="561">
        <v>291</v>
      </c>
    </row>
    <row r="262" spans="1:7" ht="36.75" customHeight="1">
      <c r="A262" s="669"/>
      <c r="B262" s="688"/>
      <c r="C262" s="121" t="s">
        <v>79</v>
      </c>
      <c r="D262" s="152">
        <v>1</v>
      </c>
      <c r="E262" s="121">
        <v>50</v>
      </c>
      <c r="F262" s="152">
        <v>50</v>
      </c>
      <c r="G262" s="562">
        <v>291</v>
      </c>
    </row>
    <row r="263" spans="1:7" ht="36.75" customHeight="1">
      <c r="A263" s="669"/>
      <c r="B263" s="688"/>
      <c r="C263" s="121" t="s">
        <v>595</v>
      </c>
      <c r="D263" s="152">
        <v>15</v>
      </c>
      <c r="E263" s="121">
        <v>120</v>
      </c>
      <c r="F263" s="152">
        <v>1800</v>
      </c>
      <c r="G263" s="562">
        <v>291</v>
      </c>
    </row>
    <row r="264" spans="1:7" ht="36.75" customHeight="1">
      <c r="A264" s="669"/>
      <c r="B264" s="688"/>
      <c r="C264" s="121" t="s">
        <v>600</v>
      </c>
      <c r="D264" s="152">
        <v>2</v>
      </c>
      <c r="E264" s="121">
        <v>100</v>
      </c>
      <c r="F264" s="151">
        <v>200</v>
      </c>
      <c r="G264" s="562">
        <v>291</v>
      </c>
    </row>
    <row r="265" spans="1:7" ht="36.75" customHeight="1">
      <c r="A265" s="669"/>
      <c r="B265" s="688"/>
      <c r="C265" s="121" t="s">
        <v>563</v>
      </c>
      <c r="D265" s="152">
        <v>20</v>
      </c>
      <c r="E265" s="121">
        <v>60</v>
      </c>
      <c r="F265" s="152">
        <v>1200</v>
      </c>
      <c r="G265" s="562">
        <v>291</v>
      </c>
    </row>
    <row r="266" spans="1:7" ht="36.75" customHeight="1">
      <c r="A266" s="669"/>
      <c r="B266" s="688"/>
      <c r="C266" s="121" t="s">
        <v>564</v>
      </c>
      <c r="D266" s="152">
        <v>10</v>
      </c>
      <c r="E266" s="121">
        <v>70</v>
      </c>
      <c r="F266" s="152">
        <v>700</v>
      </c>
      <c r="G266" s="562">
        <v>291</v>
      </c>
    </row>
    <row r="267" spans="1:7" ht="36.75" customHeight="1">
      <c r="A267" s="669"/>
      <c r="B267" s="688"/>
      <c r="C267" s="121" t="s">
        <v>566</v>
      </c>
      <c r="D267" s="152">
        <v>2</v>
      </c>
      <c r="E267" s="121">
        <v>104</v>
      </c>
      <c r="F267" s="152">
        <v>208</v>
      </c>
      <c r="G267" s="562">
        <v>291</v>
      </c>
    </row>
    <row r="268" spans="1:7" ht="36.75" customHeight="1">
      <c r="A268" s="669"/>
      <c r="B268" s="688"/>
      <c r="C268" s="121" t="s">
        <v>603</v>
      </c>
      <c r="D268" s="152">
        <v>6</v>
      </c>
      <c r="E268" s="121">
        <v>60</v>
      </c>
      <c r="F268" s="152">
        <v>360</v>
      </c>
      <c r="G268" s="562">
        <v>292</v>
      </c>
    </row>
    <row r="269" spans="1:7" ht="36.75" customHeight="1">
      <c r="A269" s="669"/>
      <c r="B269" s="688"/>
      <c r="C269" s="121" t="s">
        <v>1012</v>
      </c>
      <c r="D269" s="152">
        <v>10</v>
      </c>
      <c r="E269" s="121">
        <v>320</v>
      </c>
      <c r="F269" s="152">
        <v>3200</v>
      </c>
      <c r="G269" s="562">
        <v>292</v>
      </c>
    </row>
    <row r="270" spans="1:7" ht="36.75" customHeight="1">
      <c r="A270" s="669"/>
      <c r="B270" s="688"/>
      <c r="C270" s="121" t="s">
        <v>88</v>
      </c>
      <c r="D270" s="152">
        <v>35</v>
      </c>
      <c r="E270" s="121">
        <v>60</v>
      </c>
      <c r="F270" s="152">
        <v>2100</v>
      </c>
      <c r="G270" s="562">
        <v>292</v>
      </c>
    </row>
    <row r="271" spans="1:7" ht="36.75" customHeight="1">
      <c r="A271" s="669"/>
      <c r="B271" s="688"/>
      <c r="C271" s="121" t="s">
        <v>84</v>
      </c>
      <c r="D271" s="152">
        <v>20</v>
      </c>
      <c r="E271" s="121">
        <v>55</v>
      </c>
      <c r="F271" s="152">
        <v>1100</v>
      </c>
      <c r="G271" s="562">
        <v>292</v>
      </c>
    </row>
    <row r="272" spans="1:7" ht="36.75" customHeight="1">
      <c r="A272" s="669"/>
      <c r="B272" s="688"/>
      <c r="C272" s="121" t="s">
        <v>571</v>
      </c>
      <c r="D272" s="152">
        <v>50</v>
      </c>
      <c r="E272" s="121">
        <v>50</v>
      </c>
      <c r="F272" s="152">
        <v>2500</v>
      </c>
      <c r="G272" s="562">
        <v>292</v>
      </c>
    </row>
    <row r="273" spans="1:7" ht="36.75" customHeight="1">
      <c r="A273" s="669"/>
      <c r="B273" s="688"/>
      <c r="C273" s="121" t="s">
        <v>572</v>
      </c>
      <c r="D273" s="152">
        <v>15</v>
      </c>
      <c r="E273" s="121">
        <v>60</v>
      </c>
      <c r="F273" s="152">
        <v>900</v>
      </c>
      <c r="G273" s="562">
        <v>292</v>
      </c>
    </row>
    <row r="274" spans="1:7" ht="36.75" customHeight="1">
      <c r="A274" s="669"/>
      <c r="B274" s="688"/>
      <c r="C274" s="121" t="s">
        <v>591</v>
      </c>
      <c r="D274" s="152">
        <v>15</v>
      </c>
      <c r="E274" s="121">
        <v>55</v>
      </c>
      <c r="F274" s="152">
        <v>825</v>
      </c>
      <c r="G274" s="562">
        <v>297</v>
      </c>
    </row>
    <row r="275" spans="1:7" ht="36.75" customHeight="1">
      <c r="A275" s="669"/>
      <c r="B275" s="688"/>
      <c r="C275" s="121" t="s">
        <v>1227</v>
      </c>
      <c r="D275" s="152">
        <v>40</v>
      </c>
      <c r="E275" s="121">
        <v>35</v>
      </c>
      <c r="F275" s="152">
        <v>1400</v>
      </c>
      <c r="G275" s="562">
        <v>297</v>
      </c>
    </row>
    <row r="276" spans="1:7" ht="36.75" customHeight="1">
      <c r="A276" s="669"/>
      <c r="B276" s="688"/>
      <c r="C276" s="121" t="s">
        <v>576</v>
      </c>
      <c r="D276" s="152">
        <v>5</v>
      </c>
      <c r="E276" s="121">
        <v>67</v>
      </c>
      <c r="F276" s="152">
        <v>335</v>
      </c>
      <c r="G276" s="562">
        <v>297</v>
      </c>
    </row>
    <row r="277" spans="1:7" ht="36.75" customHeight="1">
      <c r="A277" s="669"/>
      <c r="B277" s="688"/>
      <c r="C277" s="121" t="s">
        <v>1228</v>
      </c>
      <c r="D277" s="152">
        <v>4</v>
      </c>
      <c r="E277" s="121">
        <v>100</v>
      </c>
      <c r="F277" s="152">
        <v>400</v>
      </c>
      <c r="G277" s="563">
        <v>297</v>
      </c>
    </row>
    <row r="278" spans="1:7" ht="36.75" customHeight="1">
      <c r="A278" s="669"/>
      <c r="B278" s="688"/>
      <c r="C278" s="121" t="s">
        <v>1228</v>
      </c>
      <c r="D278" s="152">
        <v>95</v>
      </c>
      <c r="E278" s="121">
        <v>60</v>
      </c>
      <c r="F278" s="152">
        <v>5700</v>
      </c>
      <c r="G278" s="563">
        <v>297</v>
      </c>
    </row>
    <row r="279" spans="1:7" ht="36.75" customHeight="1">
      <c r="A279" s="669"/>
      <c r="B279" s="688"/>
      <c r="C279" s="121" t="s">
        <v>1150</v>
      </c>
      <c r="D279" s="152">
        <v>14</v>
      </c>
      <c r="E279" s="121">
        <v>25</v>
      </c>
      <c r="F279" s="152">
        <v>350</v>
      </c>
      <c r="G279" s="563">
        <v>297</v>
      </c>
    </row>
    <row r="280" spans="1:7" ht="36.75" customHeight="1">
      <c r="A280" s="669"/>
      <c r="B280" s="688"/>
      <c r="C280" s="121" t="s">
        <v>1150</v>
      </c>
      <c r="D280" s="152">
        <v>17</v>
      </c>
      <c r="E280" s="121">
        <v>25</v>
      </c>
      <c r="F280" s="152">
        <v>425</v>
      </c>
      <c r="G280" s="563">
        <v>297</v>
      </c>
    </row>
    <row r="281" spans="1:7" ht="36.75" customHeight="1">
      <c r="A281" s="669"/>
      <c r="B281" s="688"/>
      <c r="C281" s="121" t="s">
        <v>578</v>
      </c>
      <c r="D281" s="152">
        <v>17</v>
      </c>
      <c r="E281" s="121">
        <v>25</v>
      </c>
      <c r="F281" s="152">
        <v>425</v>
      </c>
      <c r="G281" s="563">
        <v>297</v>
      </c>
    </row>
    <row r="282" spans="1:7" ht="36.75" customHeight="1">
      <c r="A282" s="669"/>
      <c r="B282" s="688"/>
      <c r="C282" s="121" t="s">
        <v>1229</v>
      </c>
      <c r="D282" s="152">
        <v>40</v>
      </c>
      <c r="E282" s="121">
        <v>16</v>
      </c>
      <c r="F282" s="152">
        <v>640</v>
      </c>
      <c r="G282" s="563">
        <v>299</v>
      </c>
    </row>
    <row r="283" spans="1:7" ht="36.75" customHeight="1">
      <c r="A283" s="669"/>
      <c r="B283" s="688"/>
      <c r="C283" s="121" t="s">
        <v>1230</v>
      </c>
      <c r="D283" s="152">
        <v>25</v>
      </c>
      <c r="E283" s="121">
        <v>215</v>
      </c>
      <c r="F283" s="152">
        <v>5375</v>
      </c>
      <c r="G283" s="563">
        <v>298</v>
      </c>
    </row>
    <row r="284" spans="1:7" ht="36.75" customHeight="1">
      <c r="A284" s="669"/>
      <c r="B284" s="688"/>
      <c r="C284" s="121" t="s">
        <v>1231</v>
      </c>
      <c r="D284" s="121"/>
      <c r="E284" s="121"/>
      <c r="F284" s="152">
        <v>600</v>
      </c>
      <c r="G284" s="563"/>
    </row>
    <row r="285" spans="1:7" ht="36.75" customHeight="1">
      <c r="A285" s="690"/>
      <c r="B285" s="691"/>
      <c r="C285" s="154" t="s">
        <v>1198</v>
      </c>
      <c r="D285" s="155"/>
      <c r="E285" s="155"/>
      <c r="F285" s="156">
        <v>235774</v>
      </c>
      <c r="G285" s="564">
        <v>292</v>
      </c>
    </row>
    <row r="286" spans="1:7" ht="36.75" customHeight="1">
      <c r="A286" s="690" t="s">
        <v>608</v>
      </c>
      <c r="B286" s="671" t="s">
        <v>7</v>
      </c>
      <c r="C286" s="517" t="s">
        <v>1201</v>
      </c>
      <c r="D286" s="383">
        <v>5000</v>
      </c>
      <c r="E286" s="384">
        <v>12</v>
      </c>
      <c r="F286" s="385">
        <v>60000</v>
      </c>
      <c r="G286" s="65">
        <v>111</v>
      </c>
    </row>
    <row r="287" spans="1:7" ht="36.75" customHeight="1">
      <c r="A287" s="692"/>
      <c r="B287" s="671"/>
      <c r="C287" s="517" t="s">
        <v>1215</v>
      </c>
      <c r="D287" s="383">
        <v>2000</v>
      </c>
      <c r="E287" s="384">
        <v>12</v>
      </c>
      <c r="F287" s="385">
        <v>24000</v>
      </c>
      <c r="G287" s="65">
        <v>113</v>
      </c>
    </row>
    <row r="288" spans="1:7" ht="36.75" customHeight="1">
      <c r="A288" s="692"/>
      <c r="B288" s="671"/>
      <c r="C288" s="517" t="s">
        <v>1172</v>
      </c>
      <c r="D288" s="383">
        <v>416.66666666666669</v>
      </c>
      <c r="E288" s="384">
        <v>12</v>
      </c>
      <c r="F288" s="385">
        <v>5000</v>
      </c>
      <c r="G288" s="65">
        <v>122</v>
      </c>
    </row>
    <row r="289" spans="1:7" ht="36.75" customHeight="1">
      <c r="A289" s="692"/>
      <c r="B289" s="676" t="s">
        <v>4901</v>
      </c>
      <c r="C289" s="386" t="s">
        <v>814</v>
      </c>
      <c r="D289" s="387">
        <v>60</v>
      </c>
      <c r="E289" s="388">
        <v>108</v>
      </c>
      <c r="F289" s="389">
        <v>6480</v>
      </c>
      <c r="G289" s="390">
        <v>233</v>
      </c>
    </row>
    <row r="290" spans="1:7" ht="36.75" customHeight="1">
      <c r="A290" s="692"/>
      <c r="B290" s="677"/>
      <c r="C290" s="386" t="s">
        <v>530</v>
      </c>
      <c r="D290" s="387">
        <v>45.25</v>
      </c>
      <c r="E290" s="388">
        <v>240</v>
      </c>
      <c r="F290" s="389">
        <v>10860</v>
      </c>
      <c r="G290" s="390">
        <v>241</v>
      </c>
    </row>
    <row r="291" spans="1:7" ht="36.75" customHeight="1">
      <c r="A291" s="692"/>
      <c r="B291" s="677"/>
      <c r="C291" s="386" t="s">
        <v>531</v>
      </c>
      <c r="D291" s="387">
        <v>110</v>
      </c>
      <c r="E291" s="388">
        <v>10</v>
      </c>
      <c r="F291" s="389">
        <v>1100</v>
      </c>
      <c r="G291" s="390">
        <v>243</v>
      </c>
    </row>
    <row r="292" spans="1:7" ht="36.75" customHeight="1">
      <c r="A292" s="692"/>
      <c r="B292" s="677"/>
      <c r="C292" s="386" t="s">
        <v>531</v>
      </c>
      <c r="D292" s="387">
        <v>110</v>
      </c>
      <c r="E292" s="388">
        <v>10</v>
      </c>
      <c r="F292" s="389">
        <v>1100</v>
      </c>
      <c r="G292" s="390">
        <v>243</v>
      </c>
    </row>
    <row r="293" spans="1:7" ht="36.75" customHeight="1">
      <c r="A293" s="692"/>
      <c r="B293" s="677"/>
      <c r="C293" s="386" t="s">
        <v>532</v>
      </c>
      <c r="D293" s="387">
        <v>45</v>
      </c>
      <c r="E293" s="388">
        <v>20</v>
      </c>
      <c r="F293" s="389">
        <v>900</v>
      </c>
      <c r="G293" s="390">
        <v>243</v>
      </c>
    </row>
    <row r="294" spans="1:7" ht="36.75" customHeight="1">
      <c r="A294" s="692"/>
      <c r="B294" s="677"/>
      <c r="C294" s="386" t="s">
        <v>534</v>
      </c>
      <c r="D294" s="387">
        <v>1</v>
      </c>
      <c r="E294" s="388">
        <v>800</v>
      </c>
      <c r="F294" s="389">
        <v>800</v>
      </c>
      <c r="G294" s="390">
        <v>243</v>
      </c>
    </row>
    <row r="295" spans="1:7" ht="36.75" customHeight="1">
      <c r="A295" s="692"/>
      <c r="B295" s="677"/>
      <c r="C295" s="386" t="s">
        <v>534</v>
      </c>
      <c r="D295" s="387">
        <v>7.5</v>
      </c>
      <c r="E295" s="388">
        <v>180</v>
      </c>
      <c r="F295" s="389">
        <v>1350</v>
      </c>
      <c r="G295" s="390">
        <v>243</v>
      </c>
    </row>
    <row r="296" spans="1:7" ht="36.75" customHeight="1">
      <c r="A296" s="692"/>
      <c r="B296" s="677"/>
      <c r="C296" s="386" t="s">
        <v>541</v>
      </c>
      <c r="D296" s="387">
        <v>1350</v>
      </c>
      <c r="E296" s="388">
        <v>4</v>
      </c>
      <c r="F296" s="389">
        <v>5400</v>
      </c>
      <c r="G296" s="390">
        <v>253</v>
      </c>
    </row>
    <row r="297" spans="1:7" ht="36.75" customHeight="1">
      <c r="A297" s="692"/>
      <c r="B297" s="677"/>
      <c r="C297" s="386" t="s">
        <v>541</v>
      </c>
      <c r="D297" s="387">
        <v>1200</v>
      </c>
      <c r="E297" s="388">
        <v>12</v>
      </c>
      <c r="F297" s="389">
        <v>14400</v>
      </c>
      <c r="G297" s="390">
        <v>253</v>
      </c>
    </row>
    <row r="298" spans="1:7" ht="36.75" customHeight="1">
      <c r="A298" s="692"/>
      <c r="B298" s="677"/>
      <c r="C298" s="386" t="s">
        <v>4385</v>
      </c>
      <c r="D298" s="387">
        <v>160</v>
      </c>
      <c r="E298" s="388">
        <v>10</v>
      </c>
      <c r="F298" s="389">
        <v>1600</v>
      </c>
      <c r="G298" s="390">
        <v>254</v>
      </c>
    </row>
    <row r="299" spans="1:7" ht="36.75" customHeight="1">
      <c r="A299" s="692"/>
      <c r="B299" s="677"/>
      <c r="C299" s="386" t="s">
        <v>542</v>
      </c>
      <c r="D299" s="387">
        <v>45.789473684210527</v>
      </c>
      <c r="E299" s="388">
        <v>190</v>
      </c>
      <c r="F299" s="389">
        <v>8700</v>
      </c>
      <c r="G299" s="390">
        <v>261</v>
      </c>
    </row>
    <row r="300" spans="1:7" ht="36.75" customHeight="1">
      <c r="A300" s="692"/>
      <c r="B300" s="677"/>
      <c r="C300" s="386" t="s">
        <v>583</v>
      </c>
      <c r="D300" s="387">
        <v>125</v>
      </c>
      <c r="E300" s="388">
        <v>60</v>
      </c>
      <c r="F300" s="389">
        <v>7500</v>
      </c>
      <c r="G300" s="390">
        <v>267</v>
      </c>
    </row>
    <row r="301" spans="1:7" ht="36.75" customHeight="1">
      <c r="A301" s="692"/>
      <c r="B301" s="677"/>
      <c r="C301" s="386" t="s">
        <v>556</v>
      </c>
      <c r="D301" s="387">
        <v>200</v>
      </c>
      <c r="E301" s="388">
        <v>110</v>
      </c>
      <c r="F301" s="389">
        <v>22000</v>
      </c>
      <c r="G301" s="390">
        <v>281</v>
      </c>
    </row>
    <row r="302" spans="1:7" ht="36.75" customHeight="1">
      <c r="A302" s="692"/>
      <c r="B302" s="677"/>
      <c r="C302" s="386" t="s">
        <v>4386</v>
      </c>
      <c r="D302" s="387">
        <v>90.277777777777771</v>
      </c>
      <c r="E302" s="388">
        <v>720</v>
      </c>
      <c r="F302" s="389">
        <v>65000</v>
      </c>
      <c r="G302" s="390">
        <v>284</v>
      </c>
    </row>
    <row r="303" spans="1:7" ht="36.75" customHeight="1">
      <c r="A303" s="692"/>
      <c r="B303" s="677"/>
      <c r="C303" s="386" t="s">
        <v>560</v>
      </c>
      <c r="D303" s="387">
        <v>1</v>
      </c>
      <c r="E303" s="388">
        <v>200</v>
      </c>
      <c r="F303" s="389">
        <v>200</v>
      </c>
      <c r="G303" s="390">
        <v>291</v>
      </c>
    </row>
    <row r="304" spans="1:7" ht="36.75" customHeight="1">
      <c r="A304" s="692"/>
      <c r="B304" s="677"/>
      <c r="C304" s="386" t="s">
        <v>602</v>
      </c>
      <c r="D304" s="387">
        <v>15</v>
      </c>
      <c r="E304" s="388">
        <v>100</v>
      </c>
      <c r="F304" s="389">
        <v>1500</v>
      </c>
      <c r="G304" s="390">
        <v>291</v>
      </c>
    </row>
    <row r="305" spans="1:7" ht="36.75" customHeight="1">
      <c r="A305" s="692"/>
      <c r="B305" s="677"/>
      <c r="C305" s="386" t="s">
        <v>603</v>
      </c>
      <c r="D305" s="387">
        <v>3.5097087378640777</v>
      </c>
      <c r="E305" s="388">
        <v>206</v>
      </c>
      <c r="F305" s="389">
        <v>723</v>
      </c>
      <c r="G305" s="390">
        <v>291</v>
      </c>
    </row>
    <row r="306" spans="1:7" ht="36.75" customHeight="1">
      <c r="A306" s="692"/>
      <c r="B306" s="677"/>
      <c r="C306" s="386" t="s">
        <v>88</v>
      </c>
      <c r="D306" s="387">
        <v>19</v>
      </c>
      <c r="E306" s="388">
        <v>100</v>
      </c>
      <c r="F306" s="389">
        <v>1900</v>
      </c>
      <c r="G306" s="390">
        <v>292</v>
      </c>
    </row>
    <row r="307" spans="1:7" ht="36.75" customHeight="1">
      <c r="A307" s="692"/>
      <c r="B307" s="677"/>
      <c r="C307" s="386" t="s">
        <v>570</v>
      </c>
      <c r="D307" s="387">
        <v>29</v>
      </c>
      <c r="E307" s="388">
        <v>100</v>
      </c>
      <c r="F307" s="389">
        <v>2900</v>
      </c>
      <c r="G307" s="390">
        <v>292</v>
      </c>
    </row>
    <row r="308" spans="1:7" ht="36.75" customHeight="1">
      <c r="A308" s="692"/>
      <c r="B308" s="677"/>
      <c r="C308" s="386" t="s">
        <v>84</v>
      </c>
      <c r="D308" s="387">
        <v>18</v>
      </c>
      <c r="E308" s="388">
        <v>100</v>
      </c>
      <c r="F308" s="389">
        <v>1800</v>
      </c>
      <c r="G308" s="390">
        <v>292</v>
      </c>
    </row>
    <row r="309" spans="1:7" ht="36.75" customHeight="1">
      <c r="A309" s="692"/>
      <c r="B309" s="677"/>
      <c r="C309" s="386" t="s">
        <v>576</v>
      </c>
      <c r="D309" s="387">
        <v>5</v>
      </c>
      <c r="E309" s="388">
        <v>100</v>
      </c>
      <c r="F309" s="389">
        <v>500</v>
      </c>
      <c r="G309" s="390">
        <v>297</v>
      </c>
    </row>
    <row r="310" spans="1:7" ht="36.75" customHeight="1">
      <c r="A310" s="692"/>
      <c r="B310" s="677"/>
      <c r="C310" s="386" t="s">
        <v>1152</v>
      </c>
      <c r="D310" s="387">
        <v>95</v>
      </c>
      <c r="E310" s="388">
        <v>100</v>
      </c>
      <c r="F310" s="389">
        <v>9500</v>
      </c>
      <c r="G310" s="390">
        <v>297</v>
      </c>
    </row>
    <row r="311" spans="1:7" ht="36.75" customHeight="1">
      <c r="A311" s="692"/>
      <c r="B311" s="677"/>
      <c r="C311" s="386" t="s">
        <v>1150</v>
      </c>
      <c r="D311" s="387">
        <v>17</v>
      </c>
      <c r="E311" s="388">
        <v>200</v>
      </c>
      <c r="F311" s="389">
        <v>3400</v>
      </c>
      <c r="G311" s="390">
        <v>297</v>
      </c>
    </row>
    <row r="312" spans="1:7" ht="36.75" customHeight="1">
      <c r="A312" s="692"/>
      <c r="B312" s="677"/>
      <c r="C312" s="386" t="s">
        <v>1198</v>
      </c>
      <c r="D312" s="387"/>
      <c r="E312" s="388"/>
      <c r="F312" s="389">
        <v>300887</v>
      </c>
      <c r="G312" s="390">
        <v>298</v>
      </c>
    </row>
    <row r="313" spans="1:7" ht="36.75" customHeight="1">
      <c r="A313" s="683" t="s">
        <v>611</v>
      </c>
      <c r="B313" s="671" t="s">
        <v>7</v>
      </c>
      <c r="C313" s="93" t="s">
        <v>1201</v>
      </c>
      <c r="D313" s="152">
        <v>6250</v>
      </c>
      <c r="E313" s="157">
        <v>12</v>
      </c>
      <c r="F313" s="151">
        <v>75000</v>
      </c>
      <c r="G313" s="565">
        <v>111</v>
      </c>
    </row>
    <row r="314" spans="1:7" ht="36.75" customHeight="1">
      <c r="A314" s="683"/>
      <c r="B314" s="671"/>
      <c r="C314" s="93" t="s">
        <v>1172</v>
      </c>
      <c r="D314" s="152">
        <v>2750</v>
      </c>
      <c r="E314" s="157">
        <v>12</v>
      </c>
      <c r="F314" s="151">
        <v>33000</v>
      </c>
      <c r="G314" s="565">
        <v>113</v>
      </c>
    </row>
    <row r="315" spans="1:7" ht="36.75" customHeight="1">
      <c r="A315" s="683"/>
      <c r="B315" s="671"/>
      <c r="C315" s="93" t="s">
        <v>1212</v>
      </c>
      <c r="D315" s="152">
        <v>50</v>
      </c>
      <c r="E315" s="157">
        <v>140</v>
      </c>
      <c r="F315" s="151">
        <v>7000</v>
      </c>
      <c r="G315" s="565">
        <v>214</v>
      </c>
    </row>
    <row r="316" spans="1:7" ht="36.75" customHeight="1">
      <c r="A316" s="683"/>
      <c r="B316" s="671"/>
      <c r="C316" s="93" t="s">
        <v>1193</v>
      </c>
      <c r="D316" s="152">
        <v>20</v>
      </c>
      <c r="E316" s="157">
        <v>600</v>
      </c>
      <c r="F316" s="151">
        <v>12000</v>
      </c>
      <c r="G316" s="565">
        <v>232</v>
      </c>
    </row>
    <row r="317" spans="1:7" ht="36.75" customHeight="1">
      <c r="A317" s="683"/>
      <c r="B317" s="671"/>
      <c r="C317" s="121" t="s">
        <v>532</v>
      </c>
      <c r="D317" s="152">
        <v>37.5</v>
      </c>
      <c r="E317" s="157">
        <v>80</v>
      </c>
      <c r="F317" s="151">
        <v>3000</v>
      </c>
      <c r="G317" s="565">
        <v>241</v>
      </c>
    </row>
    <row r="318" spans="1:7" ht="36.75" customHeight="1">
      <c r="A318" s="683"/>
      <c r="B318" s="684" t="s">
        <v>4901</v>
      </c>
      <c r="C318" s="121" t="s">
        <v>532</v>
      </c>
      <c r="D318" s="152">
        <v>20</v>
      </c>
      <c r="E318" s="157">
        <v>100</v>
      </c>
      <c r="F318" s="151">
        <v>2000</v>
      </c>
      <c r="G318" s="565">
        <v>241</v>
      </c>
    </row>
    <row r="319" spans="1:7" ht="36.75" customHeight="1">
      <c r="A319" s="683"/>
      <c r="B319" s="684"/>
      <c r="C319" s="121" t="s">
        <v>532</v>
      </c>
      <c r="D319" s="152">
        <v>25</v>
      </c>
      <c r="E319" s="157">
        <v>80</v>
      </c>
      <c r="F319" s="151">
        <v>2000</v>
      </c>
      <c r="G319" s="565">
        <v>241</v>
      </c>
    </row>
    <row r="320" spans="1:7" ht="36.75" customHeight="1">
      <c r="A320" s="683"/>
      <c r="B320" s="684"/>
      <c r="C320" s="121" t="s">
        <v>532</v>
      </c>
      <c r="D320" s="152">
        <v>40</v>
      </c>
      <c r="E320" s="157">
        <v>100</v>
      </c>
      <c r="F320" s="151">
        <v>4000</v>
      </c>
      <c r="G320" s="565">
        <v>241</v>
      </c>
    </row>
    <row r="321" spans="1:7" ht="36.75" customHeight="1">
      <c r="A321" s="683"/>
      <c r="B321" s="684"/>
      <c r="C321" s="121" t="s">
        <v>530</v>
      </c>
      <c r="D321" s="152">
        <v>44.44</v>
      </c>
      <c r="E321" s="157">
        <v>90</v>
      </c>
      <c r="F321" s="151">
        <v>4000</v>
      </c>
      <c r="G321" s="565">
        <v>241</v>
      </c>
    </row>
    <row r="322" spans="1:7" ht="36.75" customHeight="1">
      <c r="A322" s="683"/>
      <c r="B322" s="684"/>
      <c r="C322" s="121" t="s">
        <v>541</v>
      </c>
      <c r="D322" s="152">
        <v>1500</v>
      </c>
      <c r="E322" s="157">
        <v>60</v>
      </c>
      <c r="F322" s="151">
        <v>90000</v>
      </c>
      <c r="G322" s="565">
        <v>253</v>
      </c>
    </row>
    <row r="323" spans="1:7" ht="36.75" customHeight="1">
      <c r="A323" s="683"/>
      <c r="B323" s="684"/>
      <c r="C323" s="121" t="s">
        <v>1285</v>
      </c>
      <c r="D323" s="152">
        <v>7.5</v>
      </c>
      <c r="E323" s="157">
        <v>20</v>
      </c>
      <c r="F323" s="151">
        <v>150</v>
      </c>
      <c r="G323" s="565">
        <v>261</v>
      </c>
    </row>
    <row r="324" spans="1:7" ht="36.75" customHeight="1">
      <c r="A324" s="683"/>
      <c r="B324" s="684"/>
      <c r="C324" s="121" t="s">
        <v>542</v>
      </c>
      <c r="D324" s="152">
        <v>42.5</v>
      </c>
      <c r="E324" s="157">
        <v>20</v>
      </c>
      <c r="F324" s="151">
        <v>850</v>
      </c>
      <c r="G324" s="565">
        <v>261</v>
      </c>
    </row>
    <row r="325" spans="1:7" ht="36.75" customHeight="1">
      <c r="A325" s="683"/>
      <c r="B325" s="684"/>
      <c r="C325" s="121" t="s">
        <v>996</v>
      </c>
      <c r="D325" s="152">
        <v>180</v>
      </c>
      <c r="E325" s="157">
        <v>25</v>
      </c>
      <c r="F325" s="151">
        <v>4500</v>
      </c>
      <c r="G325" s="565">
        <v>261</v>
      </c>
    </row>
    <row r="326" spans="1:7" ht="36.75" customHeight="1">
      <c r="A326" s="683"/>
      <c r="B326" s="684"/>
      <c r="C326" s="121" t="s">
        <v>678</v>
      </c>
      <c r="D326" s="152">
        <v>180</v>
      </c>
      <c r="E326" s="157">
        <v>25</v>
      </c>
      <c r="F326" s="151">
        <v>4500</v>
      </c>
      <c r="G326" s="565">
        <v>261</v>
      </c>
    </row>
    <row r="327" spans="1:7" ht="36.75" customHeight="1">
      <c r="A327" s="683"/>
      <c r="B327" s="684"/>
      <c r="C327" s="121" t="s">
        <v>595</v>
      </c>
      <c r="D327" s="152">
        <v>6</v>
      </c>
      <c r="E327" s="157">
        <v>505</v>
      </c>
      <c r="F327" s="151">
        <v>3030</v>
      </c>
      <c r="G327" s="565">
        <v>267</v>
      </c>
    </row>
    <row r="328" spans="1:7" ht="36.75" customHeight="1">
      <c r="A328" s="683"/>
      <c r="B328" s="684"/>
      <c r="C328" s="121" t="s">
        <v>596</v>
      </c>
      <c r="D328" s="152">
        <v>171</v>
      </c>
      <c r="E328" s="157">
        <v>70</v>
      </c>
      <c r="F328" s="151">
        <v>11970</v>
      </c>
      <c r="G328" s="565">
        <v>267</v>
      </c>
    </row>
    <row r="329" spans="1:7" ht="36.75" customHeight="1">
      <c r="A329" s="683"/>
      <c r="B329" s="684"/>
      <c r="C329" s="121" t="s">
        <v>556</v>
      </c>
      <c r="D329" s="152">
        <v>250</v>
      </c>
      <c r="E329" s="157">
        <v>40</v>
      </c>
      <c r="F329" s="151">
        <v>10000</v>
      </c>
      <c r="G329" s="565">
        <v>281</v>
      </c>
    </row>
    <row r="330" spans="1:7" ht="36.75" customHeight="1">
      <c r="A330" s="683"/>
      <c r="B330" s="684"/>
      <c r="C330" s="121" t="s">
        <v>1092</v>
      </c>
      <c r="D330" s="152">
        <v>5.5</v>
      </c>
      <c r="E330" s="157">
        <v>400</v>
      </c>
      <c r="F330" s="151">
        <v>2200</v>
      </c>
      <c r="G330" s="565">
        <v>283</v>
      </c>
    </row>
    <row r="331" spans="1:7" ht="36.75" customHeight="1">
      <c r="A331" s="683"/>
      <c r="B331" s="684"/>
      <c r="C331" s="121" t="s">
        <v>1092</v>
      </c>
      <c r="D331" s="152">
        <v>600</v>
      </c>
      <c r="E331" s="157">
        <v>2</v>
      </c>
      <c r="F331" s="151">
        <v>1200</v>
      </c>
      <c r="G331" s="565">
        <v>283</v>
      </c>
    </row>
    <row r="332" spans="1:7" ht="36.75" customHeight="1">
      <c r="A332" s="683"/>
      <c r="B332" s="684"/>
      <c r="C332" s="121" t="s">
        <v>1092</v>
      </c>
      <c r="D332" s="152">
        <v>5.5</v>
      </c>
      <c r="E332" s="157">
        <v>280</v>
      </c>
      <c r="F332" s="151">
        <v>1540</v>
      </c>
      <c r="G332" s="565">
        <v>283</v>
      </c>
    </row>
    <row r="333" spans="1:7" ht="36.75" customHeight="1">
      <c r="A333" s="683"/>
      <c r="B333" s="684"/>
      <c r="C333" s="121" t="s">
        <v>1092</v>
      </c>
      <c r="D333" s="152">
        <v>5.49</v>
      </c>
      <c r="E333" s="157">
        <v>557</v>
      </c>
      <c r="F333" s="151">
        <v>3060</v>
      </c>
      <c r="G333" s="565">
        <v>283</v>
      </c>
    </row>
    <row r="334" spans="1:7" ht="36.75" customHeight="1">
      <c r="A334" s="683"/>
      <c r="B334" s="684"/>
      <c r="C334" s="121" t="s">
        <v>1009</v>
      </c>
      <c r="D334" s="152">
        <v>250</v>
      </c>
      <c r="E334" s="157">
        <v>80</v>
      </c>
      <c r="F334" s="151">
        <v>20000</v>
      </c>
      <c r="G334" s="565">
        <v>284</v>
      </c>
    </row>
    <row r="335" spans="1:7" ht="36.75" customHeight="1">
      <c r="A335" s="683"/>
      <c r="B335" s="684"/>
      <c r="C335" s="121" t="s">
        <v>558</v>
      </c>
      <c r="D335" s="152">
        <v>80</v>
      </c>
      <c r="E335" s="157">
        <v>4</v>
      </c>
      <c r="F335" s="151">
        <v>320</v>
      </c>
      <c r="G335" s="565">
        <v>286</v>
      </c>
    </row>
    <row r="336" spans="1:7" ht="36.75" customHeight="1">
      <c r="A336" s="683"/>
      <c r="B336" s="684"/>
      <c r="C336" s="121" t="s">
        <v>1111</v>
      </c>
      <c r="D336" s="152">
        <v>350</v>
      </c>
      <c r="E336" s="157">
        <v>5</v>
      </c>
      <c r="F336" s="151">
        <v>1750</v>
      </c>
      <c r="G336" s="565">
        <v>286</v>
      </c>
    </row>
    <row r="337" spans="1:7" ht="36.75" customHeight="1">
      <c r="A337" s="683"/>
      <c r="B337" s="684"/>
      <c r="C337" s="121" t="s">
        <v>83</v>
      </c>
      <c r="D337" s="152">
        <v>45</v>
      </c>
      <c r="E337" s="157">
        <v>10</v>
      </c>
      <c r="F337" s="151">
        <v>450</v>
      </c>
      <c r="G337" s="565">
        <v>286</v>
      </c>
    </row>
    <row r="338" spans="1:7" ht="36.75" customHeight="1">
      <c r="A338" s="683"/>
      <c r="B338" s="684"/>
      <c r="C338" s="121" t="s">
        <v>1106</v>
      </c>
      <c r="D338" s="152">
        <v>120</v>
      </c>
      <c r="E338" s="157">
        <v>4</v>
      </c>
      <c r="F338" s="151">
        <v>480</v>
      </c>
      <c r="G338" s="565">
        <v>286</v>
      </c>
    </row>
    <row r="339" spans="1:7" ht="36.75" customHeight="1">
      <c r="A339" s="683"/>
      <c r="B339" s="684"/>
      <c r="C339" s="121" t="s">
        <v>79</v>
      </c>
      <c r="D339" s="152">
        <v>8</v>
      </c>
      <c r="E339" s="157">
        <v>100</v>
      </c>
      <c r="F339" s="151">
        <v>800</v>
      </c>
      <c r="G339" s="565">
        <v>291</v>
      </c>
    </row>
    <row r="340" spans="1:7" ht="36.75" customHeight="1">
      <c r="A340" s="683"/>
      <c r="B340" s="684"/>
      <c r="C340" s="121" t="s">
        <v>600</v>
      </c>
      <c r="D340" s="152">
        <v>1.5</v>
      </c>
      <c r="E340" s="157">
        <v>20</v>
      </c>
      <c r="F340" s="151">
        <v>30</v>
      </c>
      <c r="G340" s="565">
        <v>291</v>
      </c>
    </row>
    <row r="341" spans="1:7" ht="36.75" customHeight="1">
      <c r="A341" s="683"/>
      <c r="B341" s="684"/>
      <c r="C341" s="121" t="s">
        <v>561</v>
      </c>
      <c r="D341" s="152">
        <v>10</v>
      </c>
      <c r="E341" s="157">
        <v>300</v>
      </c>
      <c r="F341" s="151">
        <v>3000</v>
      </c>
      <c r="G341" s="565">
        <v>291</v>
      </c>
    </row>
    <row r="342" spans="1:7" ht="36.75" customHeight="1">
      <c r="A342" s="683"/>
      <c r="B342" s="684"/>
      <c r="C342" s="121" t="s">
        <v>563</v>
      </c>
      <c r="D342" s="152">
        <v>20</v>
      </c>
      <c r="E342" s="157">
        <v>20</v>
      </c>
      <c r="F342" s="151">
        <v>400</v>
      </c>
      <c r="G342" s="565">
        <v>291</v>
      </c>
    </row>
    <row r="343" spans="1:7" ht="36.75" customHeight="1">
      <c r="A343" s="683"/>
      <c r="B343" s="684"/>
      <c r="C343" s="121" t="s">
        <v>565</v>
      </c>
      <c r="D343" s="152">
        <v>2</v>
      </c>
      <c r="E343" s="157">
        <v>960</v>
      </c>
      <c r="F343" s="151">
        <v>1920</v>
      </c>
      <c r="G343" s="565">
        <v>291</v>
      </c>
    </row>
    <row r="344" spans="1:7" ht="36.75" customHeight="1">
      <c r="A344" s="683"/>
      <c r="B344" s="684"/>
      <c r="C344" s="121" t="s">
        <v>566</v>
      </c>
      <c r="D344" s="152">
        <v>2</v>
      </c>
      <c r="E344" s="157">
        <v>960</v>
      </c>
      <c r="F344" s="151">
        <v>1920</v>
      </c>
      <c r="G344" s="565">
        <v>291</v>
      </c>
    </row>
    <row r="345" spans="1:7" ht="36.75" customHeight="1">
      <c r="A345" s="683"/>
      <c r="B345" s="684"/>
      <c r="C345" s="121" t="s">
        <v>603</v>
      </c>
      <c r="D345" s="152">
        <v>6.5</v>
      </c>
      <c r="E345" s="157">
        <v>160</v>
      </c>
      <c r="F345" s="151">
        <v>1040</v>
      </c>
      <c r="G345" s="565">
        <v>291</v>
      </c>
    </row>
    <row r="346" spans="1:7" ht="36.75" customHeight="1">
      <c r="A346" s="683"/>
      <c r="B346" s="684"/>
      <c r="C346" s="121" t="s">
        <v>603</v>
      </c>
      <c r="D346" s="152">
        <v>6.5</v>
      </c>
      <c r="E346" s="157">
        <v>80</v>
      </c>
      <c r="F346" s="151">
        <v>520</v>
      </c>
      <c r="G346" s="565">
        <v>291</v>
      </c>
    </row>
    <row r="347" spans="1:7" ht="36.75" customHeight="1">
      <c r="A347" s="683"/>
      <c r="B347" s="684"/>
      <c r="C347" s="121" t="s">
        <v>603</v>
      </c>
      <c r="D347" s="152">
        <v>6.5</v>
      </c>
      <c r="E347" s="157">
        <v>80</v>
      </c>
      <c r="F347" s="151">
        <v>520</v>
      </c>
      <c r="G347" s="565">
        <v>291</v>
      </c>
    </row>
    <row r="348" spans="1:7" ht="36.75" customHeight="1">
      <c r="A348" s="683"/>
      <c r="B348" s="684"/>
      <c r="C348" s="121" t="s">
        <v>603</v>
      </c>
      <c r="D348" s="152">
        <v>6.5</v>
      </c>
      <c r="E348" s="157">
        <v>160</v>
      </c>
      <c r="F348" s="151">
        <v>1040</v>
      </c>
      <c r="G348" s="565">
        <v>291</v>
      </c>
    </row>
    <row r="349" spans="1:7" ht="36.75" customHeight="1">
      <c r="A349" s="683"/>
      <c r="B349" s="684"/>
      <c r="C349" s="121" t="s">
        <v>603</v>
      </c>
      <c r="D349" s="152">
        <v>6.5</v>
      </c>
      <c r="E349" s="157">
        <v>160</v>
      </c>
      <c r="F349" s="151">
        <v>1040</v>
      </c>
      <c r="G349" s="565">
        <v>291</v>
      </c>
    </row>
    <row r="350" spans="1:7" ht="36.75" customHeight="1">
      <c r="A350" s="683"/>
      <c r="B350" s="684"/>
      <c r="C350" s="121" t="s">
        <v>588</v>
      </c>
      <c r="D350" s="152">
        <v>14</v>
      </c>
      <c r="E350" s="157">
        <v>55</v>
      </c>
      <c r="F350" s="151">
        <v>770</v>
      </c>
      <c r="G350" s="565">
        <v>291</v>
      </c>
    </row>
    <row r="351" spans="1:7" ht="36.75" customHeight="1">
      <c r="A351" s="683"/>
      <c r="B351" s="684"/>
      <c r="C351" s="121" t="s">
        <v>88</v>
      </c>
      <c r="D351" s="152">
        <v>31</v>
      </c>
      <c r="E351" s="157">
        <v>32</v>
      </c>
      <c r="F351" s="151">
        <v>992</v>
      </c>
      <c r="G351" s="565">
        <v>292</v>
      </c>
    </row>
    <row r="352" spans="1:7" ht="36.75" customHeight="1">
      <c r="A352" s="683"/>
      <c r="B352" s="684"/>
      <c r="C352" s="121" t="s">
        <v>84</v>
      </c>
      <c r="D352" s="152">
        <v>18</v>
      </c>
      <c r="E352" s="157">
        <v>56</v>
      </c>
      <c r="F352" s="151">
        <v>1008</v>
      </c>
      <c r="G352" s="565">
        <v>292</v>
      </c>
    </row>
    <row r="353" spans="1:7" ht="36.75" customHeight="1">
      <c r="A353" s="683"/>
      <c r="B353" s="684"/>
      <c r="C353" s="122" t="s">
        <v>576</v>
      </c>
      <c r="D353" s="158">
        <v>5</v>
      </c>
      <c r="E353" s="159">
        <v>36</v>
      </c>
      <c r="F353" s="151">
        <v>180</v>
      </c>
      <c r="G353" s="565">
        <v>297</v>
      </c>
    </row>
    <row r="354" spans="1:7" ht="36.75" customHeight="1">
      <c r="A354" s="683"/>
      <c r="B354" s="684"/>
      <c r="C354" s="122" t="s">
        <v>1152</v>
      </c>
      <c r="D354" s="158">
        <v>95</v>
      </c>
      <c r="E354" s="159">
        <v>10</v>
      </c>
      <c r="F354" s="151">
        <v>950</v>
      </c>
      <c r="G354" s="565">
        <v>297</v>
      </c>
    </row>
    <row r="355" spans="1:7" ht="36.75" customHeight="1">
      <c r="A355" s="683"/>
      <c r="B355" s="684"/>
      <c r="C355" s="122" t="s">
        <v>577</v>
      </c>
      <c r="D355" s="158">
        <v>4</v>
      </c>
      <c r="E355" s="159">
        <v>400</v>
      </c>
      <c r="F355" s="151">
        <v>1600</v>
      </c>
      <c r="G355" s="565">
        <v>297</v>
      </c>
    </row>
    <row r="356" spans="1:7" ht="36.75" customHeight="1">
      <c r="A356" s="683"/>
      <c r="B356" s="684"/>
      <c r="C356" s="122" t="s">
        <v>1150</v>
      </c>
      <c r="D356" s="158">
        <v>14</v>
      </c>
      <c r="E356" s="159">
        <v>37</v>
      </c>
      <c r="F356" s="151">
        <v>518</v>
      </c>
      <c r="G356" s="565">
        <v>297</v>
      </c>
    </row>
    <row r="357" spans="1:7" ht="36.75" customHeight="1">
      <c r="A357" s="683"/>
      <c r="B357" s="684"/>
      <c r="C357" s="122" t="s">
        <v>1150</v>
      </c>
      <c r="D357" s="158">
        <v>17</v>
      </c>
      <c r="E357" s="159">
        <v>28</v>
      </c>
      <c r="F357" s="151">
        <v>476</v>
      </c>
      <c r="G357" s="565">
        <v>297</v>
      </c>
    </row>
    <row r="358" spans="1:7" ht="36.75" customHeight="1">
      <c r="A358" s="683"/>
      <c r="B358" s="684"/>
      <c r="C358" s="122" t="s">
        <v>578</v>
      </c>
      <c r="D358" s="158">
        <v>17</v>
      </c>
      <c r="E358" s="159">
        <v>28</v>
      </c>
      <c r="F358" s="151">
        <v>476</v>
      </c>
      <c r="G358" s="565">
        <v>297</v>
      </c>
    </row>
    <row r="359" spans="1:7" ht="36.75" customHeight="1">
      <c r="A359" s="683"/>
      <c r="B359" s="684"/>
      <c r="C359" s="122" t="s">
        <v>1214</v>
      </c>
      <c r="D359" s="158">
        <v>40</v>
      </c>
      <c r="E359" s="159">
        <v>20</v>
      </c>
      <c r="F359" s="151">
        <v>800</v>
      </c>
      <c r="G359" s="565">
        <v>297</v>
      </c>
    </row>
    <row r="360" spans="1:7" ht="36.75" customHeight="1">
      <c r="A360" s="683"/>
      <c r="B360" s="684"/>
      <c r="C360" s="155" t="s">
        <v>1198</v>
      </c>
      <c r="D360" s="155"/>
      <c r="E360" s="155"/>
      <c r="F360" s="160">
        <v>279600</v>
      </c>
      <c r="G360" s="566">
        <v>298</v>
      </c>
    </row>
    <row r="361" spans="1:7" ht="36.75" customHeight="1">
      <c r="A361" s="685" t="s">
        <v>1209</v>
      </c>
      <c r="B361" s="687" t="s">
        <v>7</v>
      </c>
      <c r="C361" s="95" t="s">
        <v>1201</v>
      </c>
      <c r="D361" s="158">
        <v>2979.17</v>
      </c>
      <c r="E361" s="159">
        <v>12</v>
      </c>
      <c r="F361" s="158">
        <v>35750</v>
      </c>
      <c r="G361" s="567">
        <v>111</v>
      </c>
    </row>
    <row r="362" spans="1:7" ht="36.75" customHeight="1">
      <c r="A362" s="685"/>
      <c r="B362" s="688"/>
      <c r="C362" s="95" t="s">
        <v>1215</v>
      </c>
      <c r="D362" s="158">
        <v>366.67</v>
      </c>
      <c r="E362" s="159">
        <v>12</v>
      </c>
      <c r="F362" s="158">
        <v>4400</v>
      </c>
      <c r="G362" s="567">
        <v>112</v>
      </c>
    </row>
    <row r="363" spans="1:7" ht="36.75" customHeight="1">
      <c r="A363" s="685"/>
      <c r="B363" s="688"/>
      <c r="C363" s="95" t="s">
        <v>1172</v>
      </c>
      <c r="D363" s="158">
        <v>4800</v>
      </c>
      <c r="E363" s="159">
        <v>12</v>
      </c>
      <c r="F363" s="158">
        <v>57600</v>
      </c>
      <c r="G363" s="567">
        <v>113</v>
      </c>
    </row>
    <row r="364" spans="1:7" ht="36.75" customHeight="1">
      <c r="A364" s="685"/>
      <c r="B364" s="688"/>
      <c r="C364" s="95" t="s">
        <v>1180</v>
      </c>
      <c r="D364" s="158">
        <v>750</v>
      </c>
      <c r="E364" s="159">
        <v>12</v>
      </c>
      <c r="F364" s="158">
        <v>9000</v>
      </c>
      <c r="G364" s="567">
        <v>165</v>
      </c>
    </row>
    <row r="365" spans="1:7" ht="36.75" customHeight="1">
      <c r="A365" s="685"/>
      <c r="B365" s="689" t="s">
        <v>4901</v>
      </c>
      <c r="C365" s="122" t="s">
        <v>530</v>
      </c>
      <c r="D365" s="158">
        <v>45</v>
      </c>
      <c r="E365" s="159">
        <v>200</v>
      </c>
      <c r="F365" s="158">
        <v>9000</v>
      </c>
      <c r="G365" s="567">
        <v>241</v>
      </c>
    </row>
    <row r="366" spans="1:7" ht="36.75" customHeight="1">
      <c r="A366" s="685"/>
      <c r="B366" s="689"/>
      <c r="C366" s="122" t="s">
        <v>530</v>
      </c>
      <c r="D366" s="158">
        <v>45</v>
      </c>
      <c r="E366" s="159">
        <v>200</v>
      </c>
      <c r="F366" s="158">
        <v>9000</v>
      </c>
      <c r="G366" s="567">
        <v>241</v>
      </c>
    </row>
    <row r="367" spans="1:7" ht="36.75" customHeight="1">
      <c r="A367" s="685"/>
      <c r="B367" s="689"/>
      <c r="C367" s="122" t="s">
        <v>1216</v>
      </c>
      <c r="D367" s="158">
        <v>1250</v>
      </c>
      <c r="E367" s="159">
        <v>20</v>
      </c>
      <c r="F367" s="158">
        <v>25000</v>
      </c>
      <c r="G367" s="567">
        <v>253</v>
      </c>
    </row>
    <row r="368" spans="1:7" ht="36.75" customHeight="1">
      <c r="A368" s="685"/>
      <c r="B368" s="689"/>
      <c r="C368" s="95" t="s">
        <v>1217</v>
      </c>
      <c r="D368" s="158">
        <v>300</v>
      </c>
      <c r="E368" s="159">
        <v>15</v>
      </c>
      <c r="F368" s="158">
        <v>4500</v>
      </c>
      <c r="G368" s="567">
        <v>261</v>
      </c>
    </row>
    <row r="369" spans="1:7" ht="36.75" customHeight="1">
      <c r="A369" s="685"/>
      <c r="B369" s="689"/>
      <c r="C369" s="122" t="s">
        <v>1218</v>
      </c>
      <c r="D369" s="158">
        <v>125</v>
      </c>
      <c r="E369" s="159">
        <v>50</v>
      </c>
      <c r="F369" s="158">
        <v>6250</v>
      </c>
      <c r="G369" s="567">
        <v>267</v>
      </c>
    </row>
    <row r="370" spans="1:7" ht="36.75" customHeight="1">
      <c r="A370" s="685"/>
      <c r="B370" s="689"/>
      <c r="C370" s="122" t="s">
        <v>1218</v>
      </c>
      <c r="D370" s="158">
        <v>512.5</v>
      </c>
      <c r="E370" s="159">
        <v>20</v>
      </c>
      <c r="F370" s="158">
        <v>10250</v>
      </c>
      <c r="G370" s="567">
        <v>267</v>
      </c>
    </row>
    <row r="371" spans="1:7" ht="36.75" customHeight="1">
      <c r="A371" s="685"/>
      <c r="B371" s="689"/>
      <c r="C371" s="122" t="s">
        <v>1218</v>
      </c>
      <c r="D371" s="158">
        <v>150</v>
      </c>
      <c r="E371" s="159">
        <v>50</v>
      </c>
      <c r="F371" s="158">
        <v>7500</v>
      </c>
      <c r="G371" s="567">
        <v>267</v>
      </c>
    </row>
    <row r="372" spans="1:7" ht="36.75" customHeight="1">
      <c r="A372" s="685"/>
      <c r="B372" s="689"/>
      <c r="C372" s="95" t="s">
        <v>1219</v>
      </c>
      <c r="D372" s="158">
        <v>6000</v>
      </c>
      <c r="E372" s="159">
        <v>5</v>
      </c>
      <c r="F372" s="158">
        <v>30000</v>
      </c>
      <c r="G372" s="567">
        <v>284</v>
      </c>
    </row>
    <row r="373" spans="1:7" ht="36.75" customHeight="1">
      <c r="A373" s="685"/>
      <c r="B373" s="689"/>
      <c r="C373" s="122" t="s">
        <v>1103</v>
      </c>
      <c r="D373" s="158">
        <v>65</v>
      </c>
      <c r="E373" s="159">
        <v>150</v>
      </c>
      <c r="F373" s="158">
        <v>9750</v>
      </c>
      <c r="G373" s="567">
        <v>286</v>
      </c>
    </row>
    <row r="374" spans="1:7" ht="36.75" customHeight="1">
      <c r="A374" s="685"/>
      <c r="B374" s="689"/>
      <c r="C374" s="122" t="s">
        <v>1220</v>
      </c>
      <c r="D374" s="158">
        <v>40</v>
      </c>
      <c r="E374" s="159">
        <v>145</v>
      </c>
      <c r="F374" s="158">
        <v>5800</v>
      </c>
      <c r="G374" s="567">
        <v>286</v>
      </c>
    </row>
    <row r="375" spans="1:7" ht="36.75" customHeight="1">
      <c r="A375" s="685"/>
      <c r="B375" s="689"/>
      <c r="C375" s="122" t="s">
        <v>1106</v>
      </c>
      <c r="D375" s="158">
        <v>75</v>
      </c>
      <c r="E375" s="159">
        <v>126</v>
      </c>
      <c r="F375" s="158">
        <v>9450</v>
      </c>
      <c r="G375" s="567">
        <v>286</v>
      </c>
    </row>
    <row r="376" spans="1:7" ht="36.75" customHeight="1">
      <c r="A376" s="685"/>
      <c r="B376" s="689"/>
      <c r="C376" s="122" t="s">
        <v>1205</v>
      </c>
      <c r="D376" s="158">
        <v>6</v>
      </c>
      <c r="E376" s="159">
        <v>150</v>
      </c>
      <c r="F376" s="158">
        <v>900</v>
      </c>
      <c r="G376" s="567">
        <v>291</v>
      </c>
    </row>
    <row r="377" spans="1:7" ht="36.75" customHeight="1">
      <c r="A377" s="685"/>
      <c r="B377" s="689"/>
      <c r="C377" s="122" t="s">
        <v>595</v>
      </c>
      <c r="D377" s="158">
        <v>8</v>
      </c>
      <c r="E377" s="159">
        <v>20</v>
      </c>
      <c r="F377" s="158">
        <v>160</v>
      </c>
      <c r="G377" s="567">
        <v>291</v>
      </c>
    </row>
    <row r="378" spans="1:7" ht="36.75" customHeight="1">
      <c r="A378" s="685"/>
      <c r="B378" s="689"/>
      <c r="C378" s="122" t="s">
        <v>600</v>
      </c>
      <c r="D378" s="158">
        <v>6.5</v>
      </c>
      <c r="E378" s="159">
        <v>20</v>
      </c>
      <c r="F378" s="158">
        <v>130</v>
      </c>
      <c r="G378" s="567">
        <v>291</v>
      </c>
    </row>
    <row r="379" spans="1:7" ht="36.75" customHeight="1">
      <c r="A379" s="685"/>
      <c r="B379" s="689"/>
      <c r="C379" s="122" t="s">
        <v>561</v>
      </c>
      <c r="D379" s="158">
        <v>10</v>
      </c>
      <c r="E379" s="159">
        <v>15</v>
      </c>
      <c r="F379" s="158">
        <v>150</v>
      </c>
      <c r="G379" s="567">
        <v>291</v>
      </c>
    </row>
    <row r="380" spans="1:7" ht="36.75" customHeight="1">
      <c r="A380" s="685"/>
      <c r="B380" s="689"/>
      <c r="C380" s="122" t="s">
        <v>563</v>
      </c>
      <c r="D380" s="158">
        <v>20</v>
      </c>
      <c r="E380" s="159">
        <v>20</v>
      </c>
      <c r="F380" s="158">
        <v>400</v>
      </c>
      <c r="G380" s="567">
        <v>291</v>
      </c>
    </row>
    <row r="381" spans="1:7" ht="36.75" customHeight="1">
      <c r="A381" s="685"/>
      <c r="B381" s="689"/>
      <c r="C381" s="122" t="s">
        <v>564</v>
      </c>
      <c r="D381" s="158">
        <v>10</v>
      </c>
      <c r="E381" s="159">
        <v>20</v>
      </c>
      <c r="F381" s="158">
        <v>200</v>
      </c>
      <c r="G381" s="567">
        <v>291</v>
      </c>
    </row>
    <row r="382" spans="1:7" ht="36.75" customHeight="1">
      <c r="A382" s="685"/>
      <c r="B382" s="689"/>
      <c r="C382" s="122" t="s">
        <v>826</v>
      </c>
      <c r="D382" s="158">
        <v>2</v>
      </c>
      <c r="E382" s="159">
        <v>40</v>
      </c>
      <c r="F382" s="158">
        <v>80</v>
      </c>
      <c r="G382" s="567">
        <v>291</v>
      </c>
    </row>
    <row r="383" spans="1:7" ht="36.75" customHeight="1">
      <c r="A383" s="685"/>
      <c r="B383" s="689"/>
      <c r="C383" s="122" t="s">
        <v>603</v>
      </c>
      <c r="D383" s="158">
        <v>3.5</v>
      </c>
      <c r="E383" s="159">
        <v>40</v>
      </c>
      <c r="F383" s="158">
        <v>140</v>
      </c>
      <c r="G383" s="567">
        <v>291</v>
      </c>
    </row>
    <row r="384" spans="1:7" ht="36.75" customHeight="1">
      <c r="A384" s="685"/>
      <c r="B384" s="689"/>
      <c r="C384" s="122" t="s">
        <v>603</v>
      </c>
      <c r="D384" s="158">
        <v>18</v>
      </c>
      <c r="E384" s="159">
        <v>40</v>
      </c>
      <c r="F384" s="158">
        <v>720</v>
      </c>
      <c r="G384" s="567">
        <v>291</v>
      </c>
    </row>
    <row r="385" spans="1:7" ht="36.75" customHeight="1">
      <c r="A385" s="685"/>
      <c r="B385" s="689"/>
      <c r="C385" s="122" t="s">
        <v>71</v>
      </c>
      <c r="D385" s="158">
        <v>6</v>
      </c>
      <c r="E385" s="159">
        <v>20</v>
      </c>
      <c r="F385" s="158">
        <v>120</v>
      </c>
      <c r="G385" s="567">
        <v>291</v>
      </c>
    </row>
    <row r="386" spans="1:7" ht="36.75" customHeight="1">
      <c r="A386" s="685"/>
      <c r="B386" s="689"/>
      <c r="C386" s="122" t="s">
        <v>568</v>
      </c>
      <c r="D386" s="158">
        <v>250</v>
      </c>
      <c r="E386" s="159">
        <v>8</v>
      </c>
      <c r="F386" s="158">
        <v>2000</v>
      </c>
      <c r="G386" s="567">
        <v>291</v>
      </c>
    </row>
    <row r="387" spans="1:7" ht="36.75" customHeight="1">
      <c r="A387" s="685"/>
      <c r="B387" s="689"/>
      <c r="C387" s="122" t="s">
        <v>88</v>
      </c>
      <c r="D387" s="158">
        <v>34.729999999999997</v>
      </c>
      <c r="E387" s="159">
        <v>55</v>
      </c>
      <c r="F387" s="158">
        <v>1910</v>
      </c>
      <c r="G387" s="567">
        <v>292</v>
      </c>
    </row>
    <row r="388" spans="1:7" ht="36.75" customHeight="1">
      <c r="A388" s="685"/>
      <c r="B388" s="689"/>
      <c r="C388" s="122" t="s">
        <v>84</v>
      </c>
      <c r="D388" s="158">
        <v>18</v>
      </c>
      <c r="E388" s="159">
        <v>60</v>
      </c>
      <c r="F388" s="158">
        <v>1080</v>
      </c>
      <c r="G388" s="567">
        <v>292</v>
      </c>
    </row>
    <row r="389" spans="1:7" ht="36.75" customHeight="1">
      <c r="A389" s="685"/>
      <c r="B389" s="689"/>
      <c r="C389" s="122" t="s">
        <v>571</v>
      </c>
      <c r="D389" s="158">
        <v>26</v>
      </c>
      <c r="E389" s="159">
        <v>60</v>
      </c>
      <c r="F389" s="158">
        <v>1560</v>
      </c>
      <c r="G389" s="567">
        <v>292</v>
      </c>
    </row>
    <row r="390" spans="1:7" ht="36.75" customHeight="1">
      <c r="A390" s="685"/>
      <c r="B390" s="689"/>
      <c r="C390" s="122" t="s">
        <v>591</v>
      </c>
      <c r="D390" s="158">
        <v>15</v>
      </c>
      <c r="E390" s="159">
        <v>30</v>
      </c>
      <c r="F390" s="158">
        <v>450</v>
      </c>
      <c r="G390" s="567">
        <v>292</v>
      </c>
    </row>
    <row r="391" spans="1:7" ht="36.75" customHeight="1">
      <c r="A391" s="685"/>
      <c r="B391" s="689"/>
      <c r="C391" s="122" t="s">
        <v>573</v>
      </c>
      <c r="D391" s="158">
        <v>1</v>
      </c>
      <c r="E391" s="159">
        <v>30</v>
      </c>
      <c r="F391" s="158">
        <v>30</v>
      </c>
      <c r="G391" s="567">
        <v>293</v>
      </c>
    </row>
    <row r="392" spans="1:7" ht="36.75" customHeight="1">
      <c r="A392" s="685"/>
      <c r="B392" s="689"/>
      <c r="C392" s="122" t="s">
        <v>576</v>
      </c>
      <c r="D392" s="158">
        <v>10</v>
      </c>
      <c r="E392" s="159">
        <v>130</v>
      </c>
      <c r="F392" s="158">
        <v>1300</v>
      </c>
      <c r="G392" s="567">
        <v>297</v>
      </c>
    </row>
    <row r="393" spans="1:7" ht="36.75" customHeight="1">
      <c r="A393" s="685"/>
      <c r="B393" s="689"/>
      <c r="C393" s="122" t="s">
        <v>575</v>
      </c>
      <c r="D393" s="158">
        <v>75</v>
      </c>
      <c r="E393" s="159">
        <v>50</v>
      </c>
      <c r="F393" s="158">
        <v>3750</v>
      </c>
      <c r="G393" s="567">
        <v>297</v>
      </c>
    </row>
    <row r="394" spans="1:7" ht="36.75" customHeight="1">
      <c r="A394" s="685"/>
      <c r="B394" s="689"/>
      <c r="C394" s="122" t="s">
        <v>577</v>
      </c>
      <c r="D394" s="158">
        <v>500</v>
      </c>
      <c r="E394" s="159">
        <v>5</v>
      </c>
      <c r="F394" s="158">
        <v>2500</v>
      </c>
      <c r="G394" s="567">
        <v>297</v>
      </c>
    </row>
    <row r="395" spans="1:7" ht="36.75" customHeight="1">
      <c r="A395" s="685"/>
      <c r="B395" s="689"/>
      <c r="C395" s="122" t="s">
        <v>578</v>
      </c>
      <c r="D395" s="158">
        <v>350</v>
      </c>
      <c r="E395" s="159">
        <v>5</v>
      </c>
      <c r="F395" s="158">
        <v>1750</v>
      </c>
      <c r="G395" s="567">
        <v>297</v>
      </c>
    </row>
    <row r="396" spans="1:7" ht="36.75" customHeight="1">
      <c r="A396" s="685"/>
      <c r="B396" s="689"/>
      <c r="C396" s="122" t="s">
        <v>578</v>
      </c>
      <c r="D396" s="158">
        <v>17</v>
      </c>
      <c r="E396" s="159">
        <v>50</v>
      </c>
      <c r="F396" s="158">
        <v>850</v>
      </c>
      <c r="G396" s="567">
        <v>297</v>
      </c>
    </row>
    <row r="397" spans="1:7" ht="36.75" customHeight="1">
      <c r="A397" s="686"/>
      <c r="B397" s="689"/>
      <c r="C397" s="95" t="s">
        <v>607</v>
      </c>
      <c r="D397" s="158">
        <v>329620</v>
      </c>
      <c r="E397" s="159">
        <v>1</v>
      </c>
      <c r="F397" s="158">
        <v>329620</v>
      </c>
      <c r="G397" s="567">
        <v>298</v>
      </c>
    </row>
    <row r="398" spans="1:7" ht="36.75" customHeight="1">
      <c r="A398" s="680" t="s">
        <v>1232</v>
      </c>
      <c r="B398" s="673" t="s">
        <v>7</v>
      </c>
      <c r="C398" s="161" t="s">
        <v>1201</v>
      </c>
      <c r="D398" s="162">
        <f>F398/E398</f>
        <v>2948</v>
      </c>
      <c r="E398" s="163">
        <v>12</v>
      </c>
      <c r="F398" s="164">
        <v>35376</v>
      </c>
      <c r="G398" s="568">
        <v>111</v>
      </c>
    </row>
    <row r="399" spans="1:7" ht="36.75" customHeight="1">
      <c r="A399" s="681"/>
      <c r="B399" s="673"/>
      <c r="C399" s="95" t="s">
        <v>1215</v>
      </c>
      <c r="D399" s="125">
        <f>F399/E399</f>
        <v>165</v>
      </c>
      <c r="E399" s="123">
        <v>12</v>
      </c>
      <c r="F399" s="131">
        <v>1980</v>
      </c>
      <c r="G399" s="569">
        <v>112</v>
      </c>
    </row>
    <row r="400" spans="1:7" ht="36.75" customHeight="1">
      <c r="A400" s="681"/>
      <c r="B400" s="673"/>
      <c r="C400" s="95" t="s">
        <v>1172</v>
      </c>
      <c r="D400" s="125">
        <f>F400/E400</f>
        <v>1490</v>
      </c>
      <c r="E400" s="123">
        <v>12</v>
      </c>
      <c r="F400" s="131">
        <v>17880</v>
      </c>
      <c r="G400" s="569">
        <v>113</v>
      </c>
    </row>
    <row r="401" spans="1:7" ht="36.75" customHeight="1">
      <c r="A401" s="681"/>
      <c r="B401" s="673"/>
      <c r="C401" s="95" t="s">
        <v>1176</v>
      </c>
      <c r="D401" s="125">
        <f>F401/E401</f>
        <v>760.41666666666663</v>
      </c>
      <c r="E401" s="123">
        <v>12</v>
      </c>
      <c r="F401" s="131">
        <v>9125</v>
      </c>
      <c r="G401" s="569">
        <v>122</v>
      </c>
    </row>
    <row r="402" spans="1:7" ht="36.75" customHeight="1">
      <c r="A402" s="681"/>
      <c r="B402" s="678" t="s">
        <v>4901</v>
      </c>
      <c r="C402" s="122" t="s">
        <v>1212</v>
      </c>
      <c r="D402" s="125">
        <v>50</v>
      </c>
      <c r="E402" s="123">
        <v>46</v>
      </c>
      <c r="F402" s="131">
        <f t="shared" ref="F402:F448" si="4">D402*E402</f>
        <v>2300</v>
      </c>
      <c r="G402" s="570">
        <v>214</v>
      </c>
    </row>
    <row r="403" spans="1:7" ht="36.75" customHeight="1">
      <c r="A403" s="681"/>
      <c r="B403" s="679"/>
      <c r="C403" s="122" t="s">
        <v>1233</v>
      </c>
      <c r="D403" s="125">
        <v>180</v>
      </c>
      <c r="E403" s="123">
        <v>25</v>
      </c>
      <c r="F403" s="131">
        <f t="shared" si="4"/>
        <v>4500</v>
      </c>
      <c r="G403" s="570">
        <v>214</v>
      </c>
    </row>
    <row r="404" spans="1:7" ht="36.75" customHeight="1">
      <c r="A404" s="681"/>
      <c r="B404" s="679"/>
      <c r="C404" s="122" t="s">
        <v>1208</v>
      </c>
      <c r="D404" s="125">
        <v>48</v>
      </c>
      <c r="E404" s="123">
        <v>100</v>
      </c>
      <c r="F404" s="131">
        <f t="shared" si="4"/>
        <v>4800</v>
      </c>
      <c r="G404" s="570">
        <v>241</v>
      </c>
    </row>
    <row r="405" spans="1:7" ht="36.75" customHeight="1">
      <c r="A405" s="681"/>
      <c r="B405" s="679"/>
      <c r="C405" s="122" t="s">
        <v>530</v>
      </c>
      <c r="D405" s="125">
        <v>45.25</v>
      </c>
      <c r="E405" s="123">
        <v>76</v>
      </c>
      <c r="F405" s="131">
        <f t="shared" si="4"/>
        <v>3439</v>
      </c>
      <c r="G405" s="570">
        <v>241</v>
      </c>
    </row>
    <row r="406" spans="1:7" ht="36.75" customHeight="1">
      <c r="A406" s="681"/>
      <c r="B406" s="679"/>
      <c r="C406" s="122" t="s">
        <v>531</v>
      </c>
      <c r="D406" s="125">
        <v>6</v>
      </c>
      <c r="E406" s="123">
        <v>50</v>
      </c>
      <c r="F406" s="131">
        <f t="shared" si="4"/>
        <v>300</v>
      </c>
      <c r="G406" s="570">
        <v>243</v>
      </c>
    </row>
    <row r="407" spans="1:7" ht="36.75" customHeight="1">
      <c r="A407" s="681"/>
      <c r="B407" s="679"/>
      <c r="C407" s="122" t="s">
        <v>531</v>
      </c>
      <c r="D407" s="125">
        <v>30</v>
      </c>
      <c r="E407" s="123">
        <v>10</v>
      </c>
      <c r="F407" s="131">
        <f t="shared" si="4"/>
        <v>300</v>
      </c>
      <c r="G407" s="570">
        <v>243</v>
      </c>
    </row>
    <row r="408" spans="1:7" ht="36.75" customHeight="1">
      <c r="A408" s="681"/>
      <c r="B408" s="679"/>
      <c r="C408" s="122" t="s">
        <v>531</v>
      </c>
      <c r="D408" s="125">
        <v>110</v>
      </c>
      <c r="E408" s="123">
        <v>2</v>
      </c>
      <c r="F408" s="131">
        <f t="shared" si="4"/>
        <v>220</v>
      </c>
      <c r="G408" s="570">
        <v>243</v>
      </c>
    </row>
    <row r="409" spans="1:7" ht="36.75" customHeight="1">
      <c r="A409" s="681"/>
      <c r="B409" s="679"/>
      <c r="C409" s="122" t="s">
        <v>531</v>
      </c>
      <c r="D409" s="125">
        <v>30</v>
      </c>
      <c r="E409" s="123">
        <v>18</v>
      </c>
      <c r="F409" s="131">
        <f t="shared" si="4"/>
        <v>540</v>
      </c>
      <c r="G409" s="570">
        <v>243</v>
      </c>
    </row>
    <row r="410" spans="1:7" ht="36.75" customHeight="1">
      <c r="A410" s="681"/>
      <c r="B410" s="679"/>
      <c r="C410" s="122" t="s">
        <v>534</v>
      </c>
      <c r="D410" s="125">
        <v>1</v>
      </c>
      <c r="E410" s="123">
        <v>100</v>
      </c>
      <c r="F410" s="131">
        <f t="shared" si="4"/>
        <v>100</v>
      </c>
      <c r="G410" s="570">
        <v>243</v>
      </c>
    </row>
    <row r="411" spans="1:7" ht="36.75" customHeight="1">
      <c r="A411" s="681"/>
      <c r="B411" s="679"/>
      <c r="C411" s="122" t="s">
        <v>594</v>
      </c>
      <c r="D411" s="125">
        <v>1</v>
      </c>
      <c r="E411" s="123">
        <v>100</v>
      </c>
      <c r="F411" s="131">
        <f t="shared" si="4"/>
        <v>100</v>
      </c>
      <c r="G411" s="570">
        <v>243</v>
      </c>
    </row>
    <row r="412" spans="1:7" ht="36.75" customHeight="1">
      <c r="A412" s="681"/>
      <c r="B412" s="679"/>
      <c r="C412" s="122" t="s">
        <v>594</v>
      </c>
      <c r="D412" s="125">
        <v>0.4</v>
      </c>
      <c r="E412" s="123">
        <v>100</v>
      </c>
      <c r="F412" s="131">
        <f t="shared" si="4"/>
        <v>40</v>
      </c>
      <c r="G412" s="570">
        <v>243</v>
      </c>
    </row>
    <row r="413" spans="1:7" ht="36.75" customHeight="1">
      <c r="A413" s="681"/>
      <c r="B413" s="679"/>
      <c r="C413" s="122" t="s">
        <v>594</v>
      </c>
      <c r="D413" s="125">
        <v>7.5</v>
      </c>
      <c r="E413" s="123">
        <v>100</v>
      </c>
      <c r="F413" s="131">
        <f t="shared" si="4"/>
        <v>750</v>
      </c>
      <c r="G413" s="570">
        <v>243</v>
      </c>
    </row>
    <row r="414" spans="1:7" ht="36.75" customHeight="1">
      <c r="A414" s="681"/>
      <c r="B414" s="679"/>
      <c r="C414" s="122" t="s">
        <v>1234</v>
      </c>
      <c r="D414" s="125">
        <f>+F414/E414</f>
        <v>116</v>
      </c>
      <c r="E414" s="123">
        <v>15</v>
      </c>
      <c r="F414" s="131">
        <v>1740</v>
      </c>
      <c r="G414" s="570">
        <v>251</v>
      </c>
    </row>
    <row r="415" spans="1:7" ht="36.75" customHeight="1">
      <c r="A415" s="681"/>
      <c r="B415" s="679"/>
      <c r="C415" s="122" t="s">
        <v>541</v>
      </c>
      <c r="D415" s="125">
        <v>1350</v>
      </c>
      <c r="E415" s="123">
        <v>5</v>
      </c>
      <c r="F415" s="131">
        <f t="shared" si="4"/>
        <v>6750</v>
      </c>
      <c r="G415" s="570">
        <v>253</v>
      </c>
    </row>
    <row r="416" spans="1:7" ht="36.75" customHeight="1">
      <c r="A416" s="681"/>
      <c r="B416" s="679"/>
      <c r="C416" s="122" t="s">
        <v>541</v>
      </c>
      <c r="D416" s="125">
        <v>2160</v>
      </c>
      <c r="E416" s="123">
        <v>12</v>
      </c>
      <c r="F416" s="131">
        <f t="shared" si="4"/>
        <v>25920</v>
      </c>
      <c r="G416" s="570">
        <v>253</v>
      </c>
    </row>
    <row r="417" spans="1:7" ht="36.75" customHeight="1">
      <c r="A417" s="681"/>
      <c r="B417" s="679"/>
      <c r="C417" s="122" t="s">
        <v>541</v>
      </c>
      <c r="D417" s="125">
        <v>1500</v>
      </c>
      <c r="E417" s="123">
        <v>8</v>
      </c>
      <c r="F417" s="131">
        <f t="shared" si="4"/>
        <v>12000</v>
      </c>
      <c r="G417" s="570">
        <v>253</v>
      </c>
    </row>
    <row r="418" spans="1:7" ht="36.75" customHeight="1">
      <c r="A418" s="681"/>
      <c r="B418" s="679"/>
      <c r="C418" s="122" t="s">
        <v>541</v>
      </c>
      <c r="D418" s="125">
        <f>+F418/E418</f>
        <v>1235.5172413793102</v>
      </c>
      <c r="E418" s="123">
        <v>29</v>
      </c>
      <c r="F418" s="131">
        <v>35830</v>
      </c>
      <c r="G418" s="570">
        <v>253</v>
      </c>
    </row>
    <row r="419" spans="1:7" ht="36.75" customHeight="1">
      <c r="A419" s="681"/>
      <c r="B419" s="679"/>
      <c r="C419" s="122" t="s">
        <v>583</v>
      </c>
      <c r="D419" s="125">
        <f>+F419/E419</f>
        <v>877</v>
      </c>
      <c r="E419" s="123">
        <v>10</v>
      </c>
      <c r="F419" s="131">
        <v>8770</v>
      </c>
      <c r="G419" s="570">
        <v>267</v>
      </c>
    </row>
    <row r="420" spans="1:7" ht="36.75" customHeight="1">
      <c r="A420" s="681"/>
      <c r="B420" s="679"/>
      <c r="C420" s="122" t="s">
        <v>583</v>
      </c>
      <c r="D420" s="125">
        <v>140</v>
      </c>
      <c r="E420" s="123">
        <v>18</v>
      </c>
      <c r="F420" s="131">
        <f t="shared" si="4"/>
        <v>2520</v>
      </c>
      <c r="G420" s="570">
        <v>267</v>
      </c>
    </row>
    <row r="421" spans="1:7" ht="36.75" customHeight="1">
      <c r="A421" s="681"/>
      <c r="B421" s="679"/>
      <c r="C421" s="122" t="s">
        <v>1203</v>
      </c>
      <c r="D421" s="125">
        <v>390</v>
      </c>
      <c r="E421" s="123">
        <v>24</v>
      </c>
      <c r="F421" s="131">
        <f t="shared" si="4"/>
        <v>9360</v>
      </c>
      <c r="G421" s="570">
        <v>267</v>
      </c>
    </row>
    <row r="422" spans="1:7" ht="36.75" customHeight="1">
      <c r="A422" s="681"/>
      <c r="B422" s="679"/>
      <c r="C422" s="122" t="s">
        <v>549</v>
      </c>
      <c r="D422" s="125">
        <v>10</v>
      </c>
      <c r="E422" s="123">
        <v>5</v>
      </c>
      <c r="F422" s="131">
        <f>(D422*E422)</f>
        <v>50</v>
      </c>
      <c r="G422" s="570">
        <v>268</v>
      </c>
    </row>
    <row r="423" spans="1:7" ht="36.75" customHeight="1">
      <c r="A423" s="681"/>
      <c r="B423" s="679"/>
      <c r="C423" s="122" t="s">
        <v>550</v>
      </c>
      <c r="D423" s="125">
        <v>4.5</v>
      </c>
      <c r="E423" s="123">
        <v>5</v>
      </c>
      <c r="F423" s="131">
        <f>(D423*E423)-1.5</f>
        <v>21</v>
      </c>
      <c r="G423" s="570">
        <v>268</v>
      </c>
    </row>
    <row r="424" spans="1:7" ht="36.75" customHeight="1">
      <c r="A424" s="681"/>
      <c r="B424" s="679"/>
      <c r="C424" s="122" t="s">
        <v>551</v>
      </c>
      <c r="D424" s="125">
        <v>14</v>
      </c>
      <c r="E424" s="123">
        <v>5</v>
      </c>
      <c r="F424" s="131">
        <f>(D424*E424)</f>
        <v>70</v>
      </c>
      <c r="G424" s="570">
        <v>268</v>
      </c>
    </row>
    <row r="425" spans="1:7" ht="36.75" customHeight="1">
      <c r="A425" s="681"/>
      <c r="B425" s="679"/>
      <c r="C425" s="122" t="s">
        <v>552</v>
      </c>
      <c r="D425" s="125">
        <v>50</v>
      </c>
      <c r="E425" s="123">
        <v>5</v>
      </c>
      <c r="F425" s="131">
        <f>(D425*E425)</f>
        <v>250</v>
      </c>
      <c r="G425" s="570">
        <v>268</v>
      </c>
    </row>
    <row r="426" spans="1:7" ht="36.75" customHeight="1">
      <c r="A426" s="681"/>
      <c r="B426" s="679"/>
      <c r="C426" s="122" t="s">
        <v>552</v>
      </c>
      <c r="D426" s="125">
        <v>50</v>
      </c>
      <c r="E426" s="123">
        <v>5</v>
      </c>
      <c r="F426" s="131">
        <f>(D426*E426)</f>
        <v>250</v>
      </c>
      <c r="G426" s="570">
        <v>268</v>
      </c>
    </row>
    <row r="427" spans="1:7" ht="36.75" customHeight="1">
      <c r="A427" s="681"/>
      <c r="B427" s="679"/>
      <c r="C427" s="122" t="s">
        <v>553</v>
      </c>
      <c r="D427" s="125">
        <f>+F427/E427</f>
        <v>19.833333333333332</v>
      </c>
      <c r="E427" s="123">
        <v>6</v>
      </c>
      <c r="F427" s="131">
        <v>119</v>
      </c>
      <c r="G427" s="570">
        <v>268</v>
      </c>
    </row>
    <row r="428" spans="1:7" ht="36.75" customHeight="1">
      <c r="A428" s="681"/>
      <c r="B428" s="679"/>
      <c r="C428" s="122" t="s">
        <v>1235</v>
      </c>
      <c r="D428" s="125">
        <v>1500</v>
      </c>
      <c r="E428" s="123">
        <v>3</v>
      </c>
      <c r="F428" s="131">
        <f>D428*E428</f>
        <v>4500</v>
      </c>
      <c r="G428" s="570">
        <v>273</v>
      </c>
    </row>
    <row r="429" spans="1:7" ht="36.75" customHeight="1">
      <c r="A429" s="681"/>
      <c r="B429" s="679"/>
      <c r="C429" s="122" t="s">
        <v>1086</v>
      </c>
      <c r="D429" s="125">
        <f>+F429/E429</f>
        <v>1500</v>
      </c>
      <c r="E429" s="123">
        <v>3</v>
      </c>
      <c r="F429" s="131">
        <v>4500</v>
      </c>
      <c r="G429" s="570">
        <v>273</v>
      </c>
    </row>
    <row r="430" spans="1:7" ht="36.75" customHeight="1">
      <c r="A430" s="681"/>
      <c r="B430" s="679"/>
      <c r="C430" s="122" t="s">
        <v>862</v>
      </c>
      <c r="D430" s="125">
        <f>+F430/E430</f>
        <v>5.333333333333333</v>
      </c>
      <c r="E430" s="123">
        <v>900</v>
      </c>
      <c r="F430" s="131">
        <v>4800</v>
      </c>
      <c r="G430" s="570">
        <v>275</v>
      </c>
    </row>
    <row r="431" spans="1:7" ht="36.75" customHeight="1">
      <c r="A431" s="681"/>
      <c r="B431" s="679"/>
      <c r="C431" s="122" t="s">
        <v>556</v>
      </c>
      <c r="D431" s="125">
        <v>290</v>
      </c>
      <c r="E431" s="123">
        <v>20</v>
      </c>
      <c r="F431" s="131">
        <f t="shared" si="4"/>
        <v>5800</v>
      </c>
      <c r="G431" s="570">
        <v>281</v>
      </c>
    </row>
    <row r="432" spans="1:7" ht="36.75" customHeight="1">
      <c r="A432" s="681"/>
      <c r="B432" s="679"/>
      <c r="C432" s="122" t="s">
        <v>556</v>
      </c>
      <c r="D432" s="125">
        <v>290</v>
      </c>
      <c r="E432" s="123">
        <v>10</v>
      </c>
      <c r="F432" s="131">
        <f t="shared" si="4"/>
        <v>2900</v>
      </c>
      <c r="G432" s="570">
        <v>281</v>
      </c>
    </row>
    <row r="433" spans="1:7" ht="36.75" customHeight="1">
      <c r="A433" s="681"/>
      <c r="B433" s="679"/>
      <c r="C433" s="122" t="s">
        <v>556</v>
      </c>
      <c r="D433" s="125">
        <v>290</v>
      </c>
      <c r="E433" s="123">
        <v>20</v>
      </c>
      <c r="F433" s="131">
        <f t="shared" si="4"/>
        <v>5800</v>
      </c>
      <c r="G433" s="570">
        <v>281</v>
      </c>
    </row>
    <row r="434" spans="1:7" ht="36.75" customHeight="1">
      <c r="A434" s="681"/>
      <c r="B434" s="679"/>
      <c r="C434" s="122" t="s">
        <v>1236</v>
      </c>
      <c r="D434" s="125">
        <v>80</v>
      </c>
      <c r="E434" s="123">
        <v>10</v>
      </c>
      <c r="F434" s="131">
        <f t="shared" si="4"/>
        <v>800</v>
      </c>
      <c r="G434" s="570">
        <v>286</v>
      </c>
    </row>
    <row r="435" spans="1:7" ht="36.75" customHeight="1">
      <c r="A435" s="681"/>
      <c r="B435" s="679"/>
      <c r="C435" s="122" t="s">
        <v>558</v>
      </c>
      <c r="D435" s="125">
        <v>60</v>
      </c>
      <c r="E435" s="123">
        <v>45</v>
      </c>
      <c r="F435" s="131">
        <f t="shared" si="4"/>
        <v>2700</v>
      </c>
      <c r="G435" s="570">
        <v>286</v>
      </c>
    </row>
    <row r="436" spans="1:7" ht="36.75" customHeight="1">
      <c r="A436" s="681"/>
      <c r="B436" s="679"/>
      <c r="C436" s="122" t="s">
        <v>1111</v>
      </c>
      <c r="D436" s="125">
        <v>350</v>
      </c>
      <c r="E436" s="123">
        <v>10</v>
      </c>
      <c r="F436" s="131">
        <f t="shared" si="4"/>
        <v>3500</v>
      </c>
      <c r="G436" s="570">
        <v>286</v>
      </c>
    </row>
    <row r="437" spans="1:7" ht="36.75" customHeight="1">
      <c r="A437" s="681"/>
      <c r="B437" s="679"/>
      <c r="C437" s="122" t="s">
        <v>1220</v>
      </c>
      <c r="D437" s="125">
        <v>25</v>
      </c>
      <c r="E437" s="123">
        <v>12</v>
      </c>
      <c r="F437" s="131">
        <f t="shared" si="4"/>
        <v>300</v>
      </c>
      <c r="G437" s="570">
        <v>286</v>
      </c>
    </row>
    <row r="438" spans="1:7" ht="36.75" customHeight="1">
      <c r="A438" s="681"/>
      <c r="B438" s="679"/>
      <c r="C438" s="122" t="s">
        <v>1106</v>
      </c>
      <c r="D438" s="125">
        <v>120</v>
      </c>
      <c r="E438" s="123">
        <v>10</v>
      </c>
      <c r="F438" s="131">
        <f t="shared" si="4"/>
        <v>1200</v>
      </c>
      <c r="G438" s="570">
        <v>286</v>
      </c>
    </row>
    <row r="439" spans="1:7" ht="36.75" customHeight="1">
      <c r="A439" s="681"/>
      <c r="B439" s="679"/>
      <c r="C439" s="122" t="s">
        <v>559</v>
      </c>
      <c r="D439" s="125">
        <v>250</v>
      </c>
      <c r="E439" s="123">
        <v>11</v>
      </c>
      <c r="F439" s="131">
        <f t="shared" si="4"/>
        <v>2750</v>
      </c>
      <c r="G439" s="570">
        <v>289</v>
      </c>
    </row>
    <row r="440" spans="1:7" ht="36.75" customHeight="1">
      <c r="A440" s="681"/>
      <c r="B440" s="679"/>
      <c r="C440" s="122" t="s">
        <v>1237</v>
      </c>
      <c r="D440" s="125">
        <v>260</v>
      </c>
      <c r="E440" s="123">
        <v>5</v>
      </c>
      <c r="F440" s="131">
        <f t="shared" si="4"/>
        <v>1300</v>
      </c>
      <c r="G440" s="570">
        <v>289</v>
      </c>
    </row>
    <row r="441" spans="1:7" ht="36.75" customHeight="1">
      <c r="A441" s="681"/>
      <c r="B441" s="679"/>
      <c r="C441" s="122" t="s">
        <v>1237</v>
      </c>
      <c r="D441" s="125">
        <f>+F441/E441</f>
        <v>190</v>
      </c>
      <c r="E441" s="123">
        <v>5</v>
      </c>
      <c r="F441" s="131">
        <v>950</v>
      </c>
      <c r="G441" s="570">
        <v>289</v>
      </c>
    </row>
    <row r="442" spans="1:7" ht="36.75" customHeight="1">
      <c r="A442" s="681"/>
      <c r="B442" s="679"/>
      <c r="C442" s="122" t="s">
        <v>88</v>
      </c>
      <c r="D442" s="125">
        <v>33</v>
      </c>
      <c r="E442" s="123">
        <v>20</v>
      </c>
      <c r="F442" s="131">
        <f t="shared" si="4"/>
        <v>660</v>
      </c>
      <c r="G442" s="570">
        <v>292</v>
      </c>
    </row>
    <row r="443" spans="1:7" ht="36.75" customHeight="1">
      <c r="A443" s="681"/>
      <c r="B443" s="679"/>
      <c r="C443" s="122" t="s">
        <v>570</v>
      </c>
      <c r="D443" s="125">
        <v>29</v>
      </c>
      <c r="E443" s="123">
        <v>6</v>
      </c>
      <c r="F443" s="131">
        <f t="shared" si="4"/>
        <v>174</v>
      </c>
      <c r="G443" s="570">
        <v>292</v>
      </c>
    </row>
    <row r="444" spans="1:7" ht="36.75" customHeight="1">
      <c r="A444" s="681"/>
      <c r="B444" s="679"/>
      <c r="C444" s="122" t="s">
        <v>571</v>
      </c>
      <c r="D444" s="125">
        <v>48</v>
      </c>
      <c r="E444" s="123">
        <v>12</v>
      </c>
      <c r="F444" s="131">
        <f t="shared" si="4"/>
        <v>576</v>
      </c>
      <c r="G444" s="570">
        <v>292</v>
      </c>
    </row>
    <row r="445" spans="1:7" ht="36.75" customHeight="1">
      <c r="A445" s="681"/>
      <c r="B445" s="679"/>
      <c r="C445" s="122" t="s">
        <v>605</v>
      </c>
      <c r="D445" s="125">
        <v>10</v>
      </c>
      <c r="E445" s="123">
        <v>24</v>
      </c>
      <c r="F445" s="131">
        <f t="shared" si="4"/>
        <v>240</v>
      </c>
      <c r="G445" s="570">
        <v>292</v>
      </c>
    </row>
    <row r="446" spans="1:7" ht="36.75" customHeight="1">
      <c r="A446" s="681"/>
      <c r="B446" s="679"/>
      <c r="C446" s="122" t="s">
        <v>1152</v>
      </c>
      <c r="D446" s="125">
        <v>105</v>
      </c>
      <c r="E446" s="123">
        <v>67</v>
      </c>
      <c r="F446" s="131">
        <f t="shared" si="4"/>
        <v>7035</v>
      </c>
      <c r="G446" s="570">
        <v>297</v>
      </c>
    </row>
    <row r="447" spans="1:7" ht="36.75" customHeight="1">
      <c r="A447" s="681"/>
      <c r="B447" s="679"/>
      <c r="C447" s="122" t="s">
        <v>1152</v>
      </c>
      <c r="D447" s="125">
        <v>4</v>
      </c>
      <c r="E447" s="123">
        <v>60</v>
      </c>
      <c r="F447" s="131">
        <f t="shared" si="4"/>
        <v>240</v>
      </c>
      <c r="G447" s="570">
        <v>297</v>
      </c>
    </row>
    <row r="448" spans="1:7" ht="36.75" customHeight="1">
      <c r="A448" s="681"/>
      <c r="B448" s="679"/>
      <c r="C448" s="122" t="s">
        <v>578</v>
      </c>
      <c r="D448" s="125">
        <v>125</v>
      </c>
      <c r="E448" s="123">
        <v>15</v>
      </c>
      <c r="F448" s="131">
        <f t="shared" si="4"/>
        <v>1875</v>
      </c>
      <c r="G448" s="570">
        <v>297</v>
      </c>
    </row>
    <row r="449" spans="1:7" ht="36.75" customHeight="1">
      <c r="A449" s="681"/>
      <c r="B449" s="679"/>
      <c r="C449" s="132" t="s">
        <v>1198</v>
      </c>
      <c r="D449" s="133"/>
      <c r="E449" s="134"/>
      <c r="F449" s="135">
        <f>291496+3420</f>
        <v>294916</v>
      </c>
      <c r="G449" s="571">
        <v>298</v>
      </c>
    </row>
    <row r="450" spans="1:7" ht="36.75" customHeight="1">
      <c r="A450" s="682" t="s">
        <v>612</v>
      </c>
      <c r="B450" s="671" t="s">
        <v>7</v>
      </c>
      <c r="C450" s="95" t="s">
        <v>1201</v>
      </c>
      <c r="D450" s="125">
        <f t="shared" ref="D450:D457" si="5">F450/E450</f>
        <v>5958.333333333333</v>
      </c>
      <c r="E450" s="123">
        <v>12</v>
      </c>
      <c r="F450" s="125">
        <v>71500</v>
      </c>
      <c r="G450" s="569">
        <v>111</v>
      </c>
    </row>
    <row r="451" spans="1:7" ht="36.75" customHeight="1">
      <c r="A451" s="682"/>
      <c r="B451" s="671"/>
      <c r="C451" s="95" t="s">
        <v>1215</v>
      </c>
      <c r="D451" s="125">
        <f t="shared" si="5"/>
        <v>700</v>
      </c>
      <c r="E451" s="123">
        <v>12</v>
      </c>
      <c r="F451" s="125">
        <v>8400</v>
      </c>
      <c r="G451" s="569">
        <v>112</v>
      </c>
    </row>
    <row r="452" spans="1:7" ht="36.75" customHeight="1">
      <c r="A452" s="682"/>
      <c r="B452" s="671"/>
      <c r="C452" s="95" t="s">
        <v>1172</v>
      </c>
      <c r="D452" s="125">
        <f t="shared" si="5"/>
        <v>1000</v>
      </c>
      <c r="E452" s="123">
        <v>12</v>
      </c>
      <c r="F452" s="125">
        <v>12000</v>
      </c>
      <c r="G452" s="569">
        <v>113</v>
      </c>
    </row>
    <row r="453" spans="1:7" ht="36.75" customHeight="1">
      <c r="A453" s="682"/>
      <c r="B453" s="671"/>
      <c r="C453" s="95" t="s">
        <v>12</v>
      </c>
      <c r="D453" s="125">
        <f>F453/E453</f>
        <v>15</v>
      </c>
      <c r="E453" s="123">
        <v>200</v>
      </c>
      <c r="F453" s="125">
        <v>3000</v>
      </c>
      <c r="G453" s="569">
        <v>122</v>
      </c>
    </row>
    <row r="454" spans="1:7" ht="36.75" customHeight="1">
      <c r="A454" s="682"/>
      <c r="B454" s="671"/>
      <c r="C454" s="95" t="s">
        <v>1179</v>
      </c>
      <c r="D454" s="125">
        <f t="shared" si="5"/>
        <v>666.66666666666663</v>
      </c>
      <c r="E454" s="123">
        <v>12</v>
      </c>
      <c r="F454" s="125">
        <v>8000</v>
      </c>
      <c r="G454" s="569">
        <v>162</v>
      </c>
    </row>
    <row r="455" spans="1:7" ht="36.75" customHeight="1">
      <c r="A455" s="682"/>
      <c r="B455" s="671"/>
      <c r="C455" s="95" t="s">
        <v>1180</v>
      </c>
      <c r="D455" s="125">
        <f t="shared" si="5"/>
        <v>1666.6666666666667</v>
      </c>
      <c r="E455" s="123">
        <v>12</v>
      </c>
      <c r="F455" s="125">
        <v>20000</v>
      </c>
      <c r="G455" s="569">
        <v>165</v>
      </c>
    </row>
    <row r="456" spans="1:7" ht="36.75" customHeight="1">
      <c r="A456" s="682"/>
      <c r="B456" s="671"/>
      <c r="C456" s="95" t="s">
        <v>1183</v>
      </c>
      <c r="D456" s="125">
        <f t="shared" si="5"/>
        <v>666.66666666666663</v>
      </c>
      <c r="E456" s="123">
        <v>12</v>
      </c>
      <c r="F456" s="125">
        <v>8000</v>
      </c>
      <c r="G456" s="569">
        <v>168</v>
      </c>
    </row>
    <row r="457" spans="1:7" ht="36.75" customHeight="1">
      <c r="A457" s="682"/>
      <c r="B457" s="678" t="s">
        <v>4901</v>
      </c>
      <c r="C457" s="122" t="s">
        <v>613</v>
      </c>
      <c r="D457" s="125">
        <f t="shared" si="5"/>
        <v>300</v>
      </c>
      <c r="E457" s="123">
        <v>60</v>
      </c>
      <c r="F457" s="125">
        <v>18000</v>
      </c>
      <c r="G457" s="569">
        <v>223</v>
      </c>
    </row>
    <row r="458" spans="1:7" ht="36.75" customHeight="1">
      <c r="A458" s="682"/>
      <c r="B458" s="679"/>
      <c r="C458" s="122" t="s">
        <v>1056</v>
      </c>
      <c r="D458" s="125">
        <v>50</v>
      </c>
      <c r="E458" s="123">
        <v>20</v>
      </c>
      <c r="F458" s="125">
        <f>D458*E458</f>
        <v>1000</v>
      </c>
      <c r="G458" s="570">
        <v>224</v>
      </c>
    </row>
    <row r="459" spans="1:7" ht="36.75" customHeight="1">
      <c r="A459" s="682"/>
      <c r="B459" s="679"/>
      <c r="C459" s="122" t="s">
        <v>614</v>
      </c>
      <c r="D459" s="125">
        <f>F459/E459</f>
        <v>82.352941176470594</v>
      </c>
      <c r="E459" s="123">
        <v>85</v>
      </c>
      <c r="F459" s="125">
        <v>7000</v>
      </c>
      <c r="G459" s="570">
        <v>232</v>
      </c>
    </row>
    <row r="460" spans="1:7" ht="36.75" customHeight="1">
      <c r="A460" s="682"/>
      <c r="B460" s="679"/>
      <c r="C460" s="122" t="s">
        <v>530</v>
      </c>
      <c r="D460" s="125">
        <v>45.25</v>
      </c>
      <c r="E460" s="123">
        <v>220</v>
      </c>
      <c r="F460" s="125">
        <f t="shared" ref="F460:F481" si="6">D460*E460</f>
        <v>9955</v>
      </c>
      <c r="G460" s="570">
        <v>241</v>
      </c>
    </row>
    <row r="461" spans="1:7" ht="36.75" customHeight="1">
      <c r="A461" s="682"/>
      <c r="B461" s="679"/>
      <c r="C461" s="122" t="s">
        <v>531</v>
      </c>
      <c r="D461" s="125">
        <v>110</v>
      </c>
      <c r="E461" s="123">
        <v>14</v>
      </c>
      <c r="F461" s="125">
        <f t="shared" si="6"/>
        <v>1540</v>
      </c>
      <c r="G461" s="570">
        <v>243</v>
      </c>
    </row>
    <row r="462" spans="1:7" ht="36.75" customHeight="1">
      <c r="A462" s="682"/>
      <c r="B462" s="679"/>
      <c r="C462" s="122" t="s">
        <v>531</v>
      </c>
      <c r="D462" s="125">
        <v>110</v>
      </c>
      <c r="E462" s="123">
        <v>13</v>
      </c>
      <c r="F462" s="125">
        <f t="shared" si="6"/>
        <v>1430</v>
      </c>
      <c r="G462" s="570">
        <v>243</v>
      </c>
    </row>
    <row r="463" spans="1:7" ht="36.75" customHeight="1">
      <c r="A463" s="682"/>
      <c r="B463" s="679"/>
      <c r="C463" s="122" t="s">
        <v>537</v>
      </c>
      <c r="D463" s="125">
        <v>6.25</v>
      </c>
      <c r="E463" s="123">
        <v>140</v>
      </c>
      <c r="F463" s="125">
        <f t="shared" si="6"/>
        <v>875</v>
      </c>
      <c r="G463" s="570">
        <v>244</v>
      </c>
    </row>
    <row r="464" spans="1:7" ht="36.75" customHeight="1">
      <c r="A464" s="682"/>
      <c r="B464" s="679"/>
      <c r="C464" s="122" t="s">
        <v>1224</v>
      </c>
      <c r="D464" s="125">
        <v>1200</v>
      </c>
      <c r="E464" s="123">
        <v>12</v>
      </c>
      <c r="F464" s="125">
        <f t="shared" si="6"/>
        <v>14400</v>
      </c>
      <c r="G464" s="570">
        <v>253</v>
      </c>
    </row>
    <row r="465" spans="1:7" ht="36.75" customHeight="1">
      <c r="A465" s="682"/>
      <c r="B465" s="679"/>
      <c r="C465" s="95" t="s">
        <v>615</v>
      </c>
      <c r="D465" s="125">
        <f>F465/E465</f>
        <v>62.5</v>
      </c>
      <c r="E465" s="123">
        <v>112</v>
      </c>
      <c r="F465" s="125">
        <v>7000</v>
      </c>
      <c r="G465" s="570">
        <v>261</v>
      </c>
    </row>
    <row r="466" spans="1:7" ht="36.75" customHeight="1">
      <c r="A466" s="682"/>
      <c r="B466" s="679"/>
      <c r="C466" s="122" t="s">
        <v>1218</v>
      </c>
      <c r="D466" s="125">
        <v>150</v>
      </c>
      <c r="E466" s="123">
        <v>19</v>
      </c>
      <c r="F466" s="125">
        <f t="shared" si="6"/>
        <v>2850</v>
      </c>
      <c r="G466" s="570">
        <v>267</v>
      </c>
    </row>
    <row r="467" spans="1:7" ht="36.75" customHeight="1">
      <c r="A467" s="682"/>
      <c r="B467" s="679"/>
      <c r="C467" s="122" t="s">
        <v>548</v>
      </c>
      <c r="D467" s="125">
        <v>400</v>
      </c>
      <c r="E467" s="123">
        <v>5</v>
      </c>
      <c r="F467" s="125">
        <f t="shared" si="6"/>
        <v>2000</v>
      </c>
      <c r="G467" s="570">
        <v>267</v>
      </c>
    </row>
    <row r="468" spans="1:7" ht="36.75" customHeight="1">
      <c r="A468" s="682"/>
      <c r="B468" s="679"/>
      <c r="C468" s="122" t="s">
        <v>552</v>
      </c>
      <c r="D468" s="125">
        <v>50</v>
      </c>
      <c r="E468" s="123">
        <v>60</v>
      </c>
      <c r="F468" s="125">
        <f t="shared" si="6"/>
        <v>3000</v>
      </c>
      <c r="G468" s="570">
        <v>268</v>
      </c>
    </row>
    <row r="469" spans="1:7" ht="36.75" customHeight="1">
      <c r="A469" s="682"/>
      <c r="B469" s="679"/>
      <c r="C469" s="122" t="s">
        <v>616</v>
      </c>
      <c r="D469" s="125">
        <f>F469/E469</f>
        <v>50</v>
      </c>
      <c r="E469" s="123">
        <v>80</v>
      </c>
      <c r="F469" s="125">
        <v>4000</v>
      </c>
      <c r="G469" s="570">
        <v>272</v>
      </c>
    </row>
    <row r="470" spans="1:7" ht="36.75" customHeight="1">
      <c r="A470" s="682"/>
      <c r="B470" s="679"/>
      <c r="C470" s="95" t="s">
        <v>617</v>
      </c>
      <c r="D470" s="125">
        <f>F470/E470</f>
        <v>100</v>
      </c>
      <c r="E470" s="123">
        <v>50</v>
      </c>
      <c r="F470" s="125">
        <v>5000</v>
      </c>
      <c r="G470" s="570">
        <v>273</v>
      </c>
    </row>
    <row r="471" spans="1:7" ht="36.75" customHeight="1">
      <c r="A471" s="682"/>
      <c r="B471" s="679"/>
      <c r="C471" s="122" t="s">
        <v>556</v>
      </c>
      <c r="D471" s="125">
        <v>200</v>
      </c>
      <c r="E471" s="123">
        <v>15</v>
      </c>
      <c r="F471" s="125">
        <f t="shared" si="6"/>
        <v>3000</v>
      </c>
      <c r="G471" s="570">
        <v>281</v>
      </c>
    </row>
    <row r="472" spans="1:7" ht="36.75" customHeight="1">
      <c r="A472" s="682"/>
      <c r="B472" s="679"/>
      <c r="C472" s="122" t="s">
        <v>1238</v>
      </c>
      <c r="D472" s="125">
        <v>240</v>
      </c>
      <c r="E472" s="123">
        <v>6</v>
      </c>
      <c r="F472" s="125">
        <f t="shared" si="6"/>
        <v>1440</v>
      </c>
      <c r="G472" s="570">
        <v>282</v>
      </c>
    </row>
    <row r="473" spans="1:7" ht="36.75" customHeight="1">
      <c r="A473" s="682"/>
      <c r="B473" s="679"/>
      <c r="C473" s="95" t="s">
        <v>618</v>
      </c>
      <c r="D473" s="125">
        <f>F473/E473</f>
        <v>2000</v>
      </c>
      <c r="E473" s="123">
        <v>18</v>
      </c>
      <c r="F473" s="125">
        <v>36000</v>
      </c>
      <c r="G473" s="570">
        <v>284</v>
      </c>
    </row>
    <row r="474" spans="1:7" ht="36.75" customHeight="1">
      <c r="A474" s="682"/>
      <c r="B474" s="679"/>
      <c r="C474" s="122" t="s">
        <v>1111</v>
      </c>
      <c r="D474" s="125">
        <v>350</v>
      </c>
      <c r="E474" s="123">
        <v>25</v>
      </c>
      <c r="F474" s="125">
        <f t="shared" si="6"/>
        <v>8750</v>
      </c>
      <c r="G474" s="570">
        <v>286</v>
      </c>
    </row>
    <row r="475" spans="1:7" ht="36.75" customHeight="1">
      <c r="A475" s="682"/>
      <c r="B475" s="679"/>
      <c r="C475" s="122" t="s">
        <v>957</v>
      </c>
      <c r="D475" s="125">
        <v>16</v>
      </c>
      <c r="E475" s="123">
        <v>15</v>
      </c>
      <c r="F475" s="125">
        <f t="shared" si="6"/>
        <v>240</v>
      </c>
      <c r="G475" s="570">
        <v>291</v>
      </c>
    </row>
    <row r="476" spans="1:7" ht="36.75" customHeight="1">
      <c r="A476" s="682"/>
      <c r="B476" s="679"/>
      <c r="C476" s="122" t="s">
        <v>560</v>
      </c>
      <c r="D476" s="125">
        <v>1</v>
      </c>
      <c r="E476" s="123">
        <v>720</v>
      </c>
      <c r="F476" s="125">
        <f t="shared" si="6"/>
        <v>720</v>
      </c>
      <c r="G476" s="570">
        <v>291</v>
      </c>
    </row>
    <row r="477" spans="1:7" ht="36.75" customHeight="1">
      <c r="A477" s="682"/>
      <c r="B477" s="679"/>
      <c r="C477" s="122" t="s">
        <v>595</v>
      </c>
      <c r="D477" s="125">
        <v>15</v>
      </c>
      <c r="E477" s="123">
        <v>60</v>
      </c>
      <c r="F477" s="125">
        <f t="shared" si="6"/>
        <v>900</v>
      </c>
      <c r="G477" s="570">
        <v>291</v>
      </c>
    </row>
    <row r="478" spans="1:7" ht="36.75" customHeight="1">
      <c r="A478" s="682"/>
      <c r="B478" s="679"/>
      <c r="C478" s="122" t="s">
        <v>563</v>
      </c>
      <c r="D478" s="125">
        <v>20</v>
      </c>
      <c r="E478" s="123">
        <v>185</v>
      </c>
      <c r="F478" s="125">
        <f t="shared" si="6"/>
        <v>3700</v>
      </c>
      <c r="G478" s="570">
        <v>291</v>
      </c>
    </row>
    <row r="479" spans="1:7" ht="36.75" customHeight="1">
      <c r="A479" s="682"/>
      <c r="B479" s="679"/>
      <c r="C479" s="122" t="s">
        <v>604</v>
      </c>
      <c r="D479" s="125">
        <v>75</v>
      </c>
      <c r="E479" s="123">
        <v>5</v>
      </c>
      <c r="F479" s="125">
        <f t="shared" si="6"/>
        <v>375</v>
      </c>
      <c r="G479" s="570">
        <v>291</v>
      </c>
    </row>
    <row r="480" spans="1:7" ht="36.75" customHeight="1">
      <c r="A480" s="682"/>
      <c r="B480" s="679"/>
      <c r="C480" s="122" t="s">
        <v>568</v>
      </c>
      <c r="D480" s="125">
        <v>91</v>
      </c>
      <c r="E480" s="123">
        <v>5</v>
      </c>
      <c r="F480" s="125">
        <f t="shared" si="6"/>
        <v>455</v>
      </c>
      <c r="G480" s="570">
        <v>291</v>
      </c>
    </row>
    <row r="481" spans="1:7" ht="36.75" customHeight="1">
      <c r="A481" s="682"/>
      <c r="B481" s="679"/>
      <c r="C481" s="122" t="s">
        <v>88</v>
      </c>
      <c r="D481" s="125">
        <v>33</v>
      </c>
      <c r="E481" s="123">
        <v>160</v>
      </c>
      <c r="F481" s="125">
        <f t="shared" si="6"/>
        <v>5280</v>
      </c>
      <c r="G481" s="570">
        <v>292</v>
      </c>
    </row>
    <row r="482" spans="1:7" ht="36.75" customHeight="1">
      <c r="A482" s="682"/>
      <c r="B482" s="679"/>
      <c r="C482" s="122" t="s">
        <v>1152</v>
      </c>
      <c r="D482" s="125">
        <f>F482/E482</f>
        <v>11.666666666666666</v>
      </c>
      <c r="E482" s="123">
        <v>600</v>
      </c>
      <c r="F482" s="125">
        <v>7000</v>
      </c>
      <c r="G482" s="570">
        <v>297</v>
      </c>
    </row>
    <row r="483" spans="1:7" ht="36.75" customHeight="1">
      <c r="A483" s="680"/>
      <c r="B483" s="695"/>
      <c r="C483" s="136" t="s">
        <v>1198</v>
      </c>
      <c r="D483" s="133"/>
      <c r="E483" s="134"/>
      <c r="F483" s="133">
        <v>322170</v>
      </c>
      <c r="G483" s="571">
        <v>298</v>
      </c>
    </row>
    <row r="484" spans="1:7" ht="36.75" customHeight="1">
      <c r="A484" s="669" t="s">
        <v>1239</v>
      </c>
      <c r="B484" s="671" t="s">
        <v>4901</v>
      </c>
      <c r="C484" s="95" t="s">
        <v>1210</v>
      </c>
      <c r="D484" s="58">
        <f>F484/E484</f>
        <v>5958.333333333333</v>
      </c>
      <c r="E484" s="63">
        <v>12</v>
      </c>
      <c r="F484" s="58">
        <v>71500</v>
      </c>
      <c r="G484" s="65">
        <v>111</v>
      </c>
    </row>
    <row r="485" spans="1:7" ht="36.75" customHeight="1">
      <c r="A485" s="669"/>
      <c r="B485" s="671"/>
      <c r="C485" s="95" t="s">
        <v>1211</v>
      </c>
      <c r="D485" s="58">
        <f>F485/E485</f>
        <v>2500</v>
      </c>
      <c r="E485" s="63">
        <v>12</v>
      </c>
      <c r="F485" s="58">
        <v>30000</v>
      </c>
      <c r="G485" s="65">
        <v>113</v>
      </c>
    </row>
    <row r="486" spans="1:7" ht="36.75" customHeight="1">
      <c r="A486" s="669"/>
      <c r="B486" s="671"/>
      <c r="C486" s="122" t="s">
        <v>1193</v>
      </c>
      <c r="D486" s="137">
        <v>20</v>
      </c>
      <c r="E486" s="69">
        <v>500</v>
      </c>
      <c r="F486" s="137">
        <f>(D486*E486)</f>
        <v>10000</v>
      </c>
      <c r="G486" s="318">
        <v>232</v>
      </c>
    </row>
    <row r="487" spans="1:7" ht="36.75" customHeight="1">
      <c r="A487" s="669"/>
      <c r="B487" s="671"/>
      <c r="C487" s="122" t="s">
        <v>532</v>
      </c>
      <c r="D487" s="58">
        <v>20</v>
      </c>
      <c r="E487" s="63">
        <v>200</v>
      </c>
      <c r="F487" s="58">
        <f t="shared" ref="F487:F496" si="7">D487*E487</f>
        <v>4000</v>
      </c>
      <c r="G487" s="61">
        <v>241</v>
      </c>
    </row>
    <row r="488" spans="1:7" ht="36.75" customHeight="1">
      <c r="A488" s="669"/>
      <c r="B488" s="671"/>
      <c r="C488" s="122" t="s">
        <v>532</v>
      </c>
      <c r="D488" s="58">
        <v>45</v>
      </c>
      <c r="E488" s="63">
        <v>200</v>
      </c>
      <c r="F488" s="58">
        <f t="shared" si="7"/>
        <v>9000</v>
      </c>
      <c r="G488" s="61">
        <v>241</v>
      </c>
    </row>
    <row r="489" spans="1:7" ht="36.75" customHeight="1">
      <c r="A489" s="669"/>
      <c r="B489" s="671"/>
      <c r="C489" s="122" t="s">
        <v>531</v>
      </c>
      <c r="D489" s="58">
        <v>100</v>
      </c>
      <c r="E489" s="63">
        <v>15</v>
      </c>
      <c r="F489" s="58">
        <f t="shared" si="7"/>
        <v>1500</v>
      </c>
      <c r="G489" s="61">
        <v>243</v>
      </c>
    </row>
    <row r="490" spans="1:7" ht="36.75" customHeight="1">
      <c r="A490" s="669"/>
      <c r="B490" s="671"/>
      <c r="C490" s="122" t="s">
        <v>1224</v>
      </c>
      <c r="D490" s="138">
        <v>1600</v>
      </c>
      <c r="E490" s="63">
        <v>10</v>
      </c>
      <c r="F490" s="58">
        <f t="shared" si="7"/>
        <v>16000</v>
      </c>
      <c r="G490" s="61">
        <v>253</v>
      </c>
    </row>
    <row r="491" spans="1:7" ht="36.75" customHeight="1">
      <c r="A491" s="669"/>
      <c r="B491" s="671"/>
      <c r="C491" s="92" t="s">
        <v>1213</v>
      </c>
      <c r="D491" s="139">
        <v>10</v>
      </c>
      <c r="E491" s="120">
        <v>100</v>
      </c>
      <c r="F491" s="139">
        <f t="shared" si="7"/>
        <v>1000</v>
      </c>
      <c r="G491" s="572">
        <v>261</v>
      </c>
    </row>
    <row r="492" spans="1:7" ht="36.75" customHeight="1">
      <c r="A492" s="669"/>
      <c r="B492" s="671"/>
      <c r="C492" s="92" t="s">
        <v>996</v>
      </c>
      <c r="D492" s="139">
        <v>150</v>
      </c>
      <c r="E492" s="120">
        <v>30</v>
      </c>
      <c r="F492" s="139">
        <f t="shared" si="7"/>
        <v>4500</v>
      </c>
      <c r="G492" s="572">
        <v>261</v>
      </c>
    </row>
    <row r="493" spans="1:7" ht="36.75" customHeight="1">
      <c r="A493" s="669"/>
      <c r="B493" s="671"/>
      <c r="C493" s="92" t="s">
        <v>678</v>
      </c>
      <c r="D493" s="139">
        <v>150</v>
      </c>
      <c r="E493" s="120">
        <v>30</v>
      </c>
      <c r="F493" s="139">
        <f t="shared" si="7"/>
        <v>4500</v>
      </c>
      <c r="G493" s="572">
        <v>261</v>
      </c>
    </row>
    <row r="494" spans="1:7" ht="36.75" customHeight="1">
      <c r="A494" s="669"/>
      <c r="B494" s="671"/>
      <c r="C494" s="122" t="s">
        <v>1218</v>
      </c>
      <c r="D494" s="58">
        <v>250</v>
      </c>
      <c r="E494" s="63">
        <v>45</v>
      </c>
      <c r="F494" s="58">
        <f t="shared" si="7"/>
        <v>11250</v>
      </c>
      <c r="G494" s="61">
        <v>267</v>
      </c>
    </row>
    <row r="495" spans="1:7" ht="36.75" customHeight="1">
      <c r="A495" s="669"/>
      <c r="B495" s="671"/>
      <c r="C495" s="122" t="s">
        <v>1235</v>
      </c>
      <c r="D495" s="58">
        <v>400</v>
      </c>
      <c r="E495" s="63">
        <v>15</v>
      </c>
      <c r="F495" s="58">
        <f t="shared" si="7"/>
        <v>6000</v>
      </c>
      <c r="G495" s="61">
        <v>273</v>
      </c>
    </row>
    <row r="496" spans="1:7" ht="36.75" customHeight="1">
      <c r="A496" s="669"/>
      <c r="B496" s="671"/>
      <c r="C496" s="122" t="s">
        <v>862</v>
      </c>
      <c r="D496" s="58">
        <v>5</v>
      </c>
      <c r="E496" s="140">
        <v>700</v>
      </c>
      <c r="F496" s="58">
        <f t="shared" si="7"/>
        <v>3500</v>
      </c>
      <c r="G496" s="61">
        <v>275</v>
      </c>
    </row>
    <row r="497" spans="1:7" ht="36.75" customHeight="1">
      <c r="A497" s="669"/>
      <c r="B497" s="671"/>
      <c r="C497" s="95" t="s">
        <v>585</v>
      </c>
      <c r="D497" s="66">
        <v>1250</v>
      </c>
      <c r="E497" s="116">
        <v>4</v>
      </c>
      <c r="F497" s="66">
        <f>(D497*E497)</f>
        <v>5000</v>
      </c>
      <c r="G497" s="68">
        <v>284</v>
      </c>
    </row>
    <row r="498" spans="1:7" ht="36.75" customHeight="1">
      <c r="A498" s="669"/>
      <c r="B498" s="671"/>
      <c r="C498" s="122" t="s">
        <v>1220</v>
      </c>
      <c r="D498" s="58">
        <v>40</v>
      </c>
      <c r="E498" s="63">
        <v>250</v>
      </c>
      <c r="F498" s="58">
        <f t="shared" ref="F498:F503" si="8">D498*E498</f>
        <v>10000</v>
      </c>
      <c r="G498" s="61">
        <v>286</v>
      </c>
    </row>
    <row r="499" spans="1:7" ht="36.75" customHeight="1">
      <c r="A499" s="669"/>
      <c r="B499" s="671"/>
      <c r="C499" s="122" t="s">
        <v>562</v>
      </c>
      <c r="D499" s="58">
        <v>25</v>
      </c>
      <c r="E499" s="63">
        <v>8</v>
      </c>
      <c r="F499" s="58">
        <f t="shared" si="8"/>
        <v>200</v>
      </c>
      <c r="G499" s="61">
        <v>291</v>
      </c>
    </row>
    <row r="500" spans="1:7" ht="36.75" customHeight="1">
      <c r="A500" s="669"/>
      <c r="B500" s="671"/>
      <c r="C500" s="122" t="s">
        <v>563</v>
      </c>
      <c r="D500" s="58">
        <v>20</v>
      </c>
      <c r="E500" s="63">
        <v>55</v>
      </c>
      <c r="F500" s="58">
        <f t="shared" si="8"/>
        <v>1100</v>
      </c>
      <c r="G500" s="61">
        <v>291</v>
      </c>
    </row>
    <row r="501" spans="1:7" ht="36.75" customHeight="1">
      <c r="A501" s="669"/>
      <c r="B501" s="671"/>
      <c r="C501" s="122" t="s">
        <v>565</v>
      </c>
      <c r="D501" s="58">
        <v>2</v>
      </c>
      <c r="E501" s="63">
        <v>300</v>
      </c>
      <c r="F501" s="58">
        <f t="shared" si="8"/>
        <v>600</v>
      </c>
      <c r="G501" s="61">
        <v>291</v>
      </c>
    </row>
    <row r="502" spans="1:7" ht="36.75" customHeight="1">
      <c r="A502" s="669"/>
      <c r="B502" s="671"/>
      <c r="C502" s="122" t="s">
        <v>576</v>
      </c>
      <c r="D502" s="58">
        <v>145</v>
      </c>
      <c r="E502" s="63">
        <v>37.93</v>
      </c>
      <c r="F502" s="58">
        <f>D502*E502+0.15</f>
        <v>5500</v>
      </c>
      <c r="G502" s="61">
        <v>297</v>
      </c>
    </row>
    <row r="503" spans="1:7" ht="36.75" customHeight="1">
      <c r="A503" s="669"/>
      <c r="B503" s="671"/>
      <c r="C503" s="122" t="s">
        <v>576</v>
      </c>
      <c r="D503" s="58">
        <v>45</v>
      </c>
      <c r="E503" s="63">
        <v>100</v>
      </c>
      <c r="F503" s="58">
        <f t="shared" si="8"/>
        <v>4500</v>
      </c>
      <c r="G503" s="61">
        <v>297</v>
      </c>
    </row>
    <row r="504" spans="1:7" ht="36.75" customHeight="1">
      <c r="A504" s="690"/>
      <c r="B504" s="676"/>
      <c r="C504" s="136" t="s">
        <v>1198</v>
      </c>
      <c r="D504" s="141"/>
      <c r="E504" s="124"/>
      <c r="F504" s="141">
        <v>250030</v>
      </c>
      <c r="G504" s="573">
        <v>298</v>
      </c>
    </row>
    <row r="505" spans="1:7" ht="36.75" customHeight="1">
      <c r="A505" s="669" t="s">
        <v>1240</v>
      </c>
      <c r="B505" s="671" t="s">
        <v>4901</v>
      </c>
      <c r="C505" s="517" t="s">
        <v>1201</v>
      </c>
      <c r="D505" s="142">
        <f>F505/E505</f>
        <v>2039.5833333333333</v>
      </c>
      <c r="E505" s="118">
        <v>12</v>
      </c>
      <c r="F505" s="142">
        <v>24475</v>
      </c>
      <c r="G505" s="574">
        <v>111</v>
      </c>
    </row>
    <row r="506" spans="1:7" ht="36.75" customHeight="1">
      <c r="A506" s="669"/>
      <c r="B506" s="671"/>
      <c r="C506" s="517" t="s">
        <v>1215</v>
      </c>
      <c r="D506" s="142">
        <f>F506/E506</f>
        <v>183.33333333333334</v>
      </c>
      <c r="E506" s="118">
        <v>12</v>
      </c>
      <c r="F506" s="142">
        <v>2200</v>
      </c>
      <c r="G506" s="574">
        <v>112</v>
      </c>
    </row>
    <row r="507" spans="1:7" ht="36.75" customHeight="1">
      <c r="A507" s="669"/>
      <c r="B507" s="671"/>
      <c r="C507" s="517" t="s">
        <v>1172</v>
      </c>
      <c r="D507" s="142">
        <f>F507/E507</f>
        <v>1833.3333333333333</v>
      </c>
      <c r="E507" s="118">
        <v>12</v>
      </c>
      <c r="F507" s="142">
        <v>22000</v>
      </c>
      <c r="G507" s="574">
        <v>113</v>
      </c>
    </row>
    <row r="508" spans="1:7" ht="36.75" customHeight="1">
      <c r="A508" s="669"/>
      <c r="B508" s="671"/>
      <c r="C508" s="517" t="s">
        <v>1183</v>
      </c>
      <c r="D508" s="142"/>
      <c r="E508" s="118"/>
      <c r="F508" s="142">
        <v>1800</v>
      </c>
      <c r="G508" s="574">
        <v>168</v>
      </c>
    </row>
    <row r="509" spans="1:7" ht="36.75" customHeight="1">
      <c r="A509" s="669"/>
      <c r="B509" s="671"/>
      <c r="C509" s="121" t="s">
        <v>1056</v>
      </c>
      <c r="D509" s="130">
        <v>40</v>
      </c>
      <c r="E509" s="62">
        <v>32</v>
      </c>
      <c r="F509" s="130">
        <f t="shared" ref="F509:F555" si="9">D509*E509</f>
        <v>1280</v>
      </c>
      <c r="G509" s="572">
        <v>224</v>
      </c>
    </row>
    <row r="510" spans="1:7" ht="36.75" customHeight="1">
      <c r="A510" s="669"/>
      <c r="B510" s="671"/>
      <c r="C510" s="121" t="s">
        <v>532</v>
      </c>
      <c r="D510" s="130">
        <v>45</v>
      </c>
      <c r="E510" s="62">
        <v>75</v>
      </c>
      <c r="F510" s="130">
        <f t="shared" si="9"/>
        <v>3375</v>
      </c>
      <c r="G510" s="572">
        <v>241</v>
      </c>
    </row>
    <row r="511" spans="1:7" ht="36.75" customHeight="1">
      <c r="A511" s="669"/>
      <c r="B511" s="671"/>
      <c r="C511" s="121" t="s">
        <v>532</v>
      </c>
      <c r="D511" s="130">
        <v>50</v>
      </c>
      <c r="E511" s="62">
        <v>127</v>
      </c>
      <c r="F511" s="130">
        <f t="shared" si="9"/>
        <v>6350</v>
      </c>
      <c r="G511" s="572">
        <v>241</v>
      </c>
    </row>
    <row r="512" spans="1:7" ht="36.75" customHeight="1">
      <c r="A512" s="669"/>
      <c r="B512" s="671"/>
      <c r="C512" s="121" t="s">
        <v>531</v>
      </c>
      <c r="D512" s="130">
        <v>30</v>
      </c>
      <c r="E512" s="62">
        <v>34</v>
      </c>
      <c r="F512" s="130">
        <f t="shared" si="9"/>
        <v>1020</v>
      </c>
      <c r="G512" s="572">
        <v>243</v>
      </c>
    </row>
    <row r="513" spans="1:7" ht="36.75" customHeight="1">
      <c r="A513" s="669"/>
      <c r="B513" s="671"/>
      <c r="C513" s="121" t="s">
        <v>531</v>
      </c>
      <c r="D513" s="130">
        <v>100</v>
      </c>
      <c r="E513" s="62">
        <v>17</v>
      </c>
      <c r="F513" s="130">
        <f t="shared" si="9"/>
        <v>1700</v>
      </c>
      <c r="G513" s="572">
        <v>243</v>
      </c>
    </row>
    <row r="514" spans="1:7" ht="36.75" customHeight="1">
      <c r="A514" s="669"/>
      <c r="B514" s="671"/>
      <c r="C514" s="121" t="s">
        <v>531</v>
      </c>
      <c r="D514" s="130">
        <v>100</v>
      </c>
      <c r="E514" s="62">
        <v>12</v>
      </c>
      <c r="F514" s="130">
        <f t="shared" si="9"/>
        <v>1200</v>
      </c>
      <c r="G514" s="572">
        <v>243</v>
      </c>
    </row>
    <row r="515" spans="1:7" ht="36.75" customHeight="1">
      <c r="A515" s="669"/>
      <c r="B515" s="671"/>
      <c r="C515" s="121" t="s">
        <v>531</v>
      </c>
      <c r="D515" s="130">
        <v>30</v>
      </c>
      <c r="E515" s="62">
        <v>1</v>
      </c>
      <c r="F515" s="130">
        <f t="shared" si="9"/>
        <v>30</v>
      </c>
      <c r="G515" s="572">
        <v>243</v>
      </c>
    </row>
    <row r="516" spans="1:7" ht="36.75" customHeight="1">
      <c r="A516" s="669"/>
      <c r="B516" s="671"/>
      <c r="C516" s="121" t="s">
        <v>862</v>
      </c>
      <c r="D516" s="130">
        <v>7.5</v>
      </c>
      <c r="E516" s="62">
        <v>10</v>
      </c>
      <c r="F516" s="130">
        <f t="shared" si="9"/>
        <v>75</v>
      </c>
      <c r="G516" s="572">
        <v>244</v>
      </c>
    </row>
    <row r="517" spans="1:7" ht="36.75" customHeight="1">
      <c r="A517" s="669"/>
      <c r="B517" s="671"/>
      <c r="C517" s="121" t="s">
        <v>1242</v>
      </c>
      <c r="D517" s="130">
        <v>10</v>
      </c>
      <c r="E517" s="62">
        <v>10</v>
      </c>
      <c r="F517" s="130">
        <f t="shared" si="9"/>
        <v>100</v>
      </c>
      <c r="G517" s="572">
        <v>244</v>
      </c>
    </row>
    <row r="518" spans="1:7" ht="36.75" customHeight="1">
      <c r="A518" s="669"/>
      <c r="B518" s="671"/>
      <c r="C518" s="121" t="s">
        <v>537</v>
      </c>
      <c r="D518" s="130">
        <v>40</v>
      </c>
      <c r="E518" s="143">
        <v>5</v>
      </c>
      <c r="F518" s="130">
        <f t="shared" si="9"/>
        <v>200</v>
      </c>
      <c r="G518" s="572">
        <v>244</v>
      </c>
    </row>
    <row r="519" spans="1:7" ht="36.75" customHeight="1">
      <c r="A519" s="669"/>
      <c r="B519" s="671"/>
      <c r="C519" s="121" t="s">
        <v>537</v>
      </c>
      <c r="D519" s="130">
        <v>50</v>
      </c>
      <c r="E519" s="62">
        <v>11</v>
      </c>
      <c r="F519" s="130">
        <f t="shared" si="9"/>
        <v>550</v>
      </c>
      <c r="G519" s="572">
        <v>244</v>
      </c>
    </row>
    <row r="520" spans="1:7" ht="36.75" customHeight="1">
      <c r="A520" s="669"/>
      <c r="B520" s="671"/>
      <c r="C520" s="121" t="s">
        <v>541</v>
      </c>
      <c r="D520" s="130">
        <v>2100</v>
      </c>
      <c r="E520" s="62">
        <v>6</v>
      </c>
      <c r="F520" s="130">
        <f t="shared" si="9"/>
        <v>12600</v>
      </c>
      <c r="G520" s="572">
        <v>253</v>
      </c>
    </row>
    <row r="521" spans="1:7" ht="36.75" customHeight="1">
      <c r="A521" s="669"/>
      <c r="B521" s="671"/>
      <c r="C521" s="121" t="s">
        <v>541</v>
      </c>
      <c r="D521" s="130">
        <v>1500</v>
      </c>
      <c r="E521" s="62">
        <v>2</v>
      </c>
      <c r="F521" s="130">
        <f t="shared" si="9"/>
        <v>3000</v>
      </c>
      <c r="G521" s="572">
        <v>253</v>
      </c>
    </row>
    <row r="522" spans="1:7" ht="36.75" customHeight="1">
      <c r="A522" s="669"/>
      <c r="B522" s="671"/>
      <c r="C522" s="121"/>
      <c r="D522" s="130"/>
      <c r="E522" s="62"/>
      <c r="F522" s="130">
        <v>3000</v>
      </c>
      <c r="G522" s="572">
        <v>254</v>
      </c>
    </row>
    <row r="523" spans="1:7" ht="36.75" customHeight="1">
      <c r="A523" s="669"/>
      <c r="B523" s="671"/>
      <c r="C523" s="121" t="s">
        <v>542</v>
      </c>
      <c r="D523" s="130">
        <v>40</v>
      </c>
      <c r="E523" s="62">
        <v>450</v>
      </c>
      <c r="F523" s="130">
        <f t="shared" si="9"/>
        <v>18000</v>
      </c>
      <c r="G523" s="572">
        <v>261</v>
      </c>
    </row>
    <row r="524" spans="1:7" ht="36.75" customHeight="1">
      <c r="A524" s="669"/>
      <c r="B524" s="671"/>
      <c r="C524" s="121" t="s">
        <v>1243</v>
      </c>
      <c r="D524" s="130">
        <v>225</v>
      </c>
      <c r="E524" s="62">
        <v>30</v>
      </c>
      <c r="F524" s="130">
        <f t="shared" si="9"/>
        <v>6750</v>
      </c>
      <c r="G524" s="572">
        <v>267</v>
      </c>
    </row>
    <row r="525" spans="1:7" ht="36.75" customHeight="1">
      <c r="A525" s="669"/>
      <c r="B525" s="671"/>
      <c r="C525" s="121" t="s">
        <v>1243</v>
      </c>
      <c r="D525" s="130">
        <v>185</v>
      </c>
      <c r="E525" s="62">
        <v>30</v>
      </c>
      <c r="F525" s="130">
        <f t="shared" si="9"/>
        <v>5550</v>
      </c>
      <c r="G525" s="572">
        <v>267</v>
      </c>
    </row>
    <row r="526" spans="1:7" ht="36.75" customHeight="1">
      <c r="A526" s="669"/>
      <c r="B526" s="671"/>
      <c r="C526" s="121" t="s">
        <v>1218</v>
      </c>
      <c r="D526" s="130">
        <v>149</v>
      </c>
      <c r="E526" s="62">
        <v>30</v>
      </c>
      <c r="F526" s="130">
        <f t="shared" si="9"/>
        <v>4470</v>
      </c>
      <c r="G526" s="572">
        <v>267</v>
      </c>
    </row>
    <row r="527" spans="1:7" ht="36.75" customHeight="1">
      <c r="A527" s="669"/>
      <c r="B527" s="671"/>
      <c r="C527" s="121" t="s">
        <v>1218</v>
      </c>
      <c r="D527" s="130">
        <v>774</v>
      </c>
      <c r="E527" s="62">
        <v>20</v>
      </c>
      <c r="F527" s="130">
        <f t="shared" si="9"/>
        <v>15480</v>
      </c>
      <c r="G527" s="572">
        <v>267</v>
      </c>
    </row>
    <row r="528" spans="1:7" ht="36.75" customHeight="1">
      <c r="A528" s="669"/>
      <c r="B528" s="671"/>
      <c r="C528" s="96" t="s">
        <v>584</v>
      </c>
      <c r="D528" s="57">
        <v>20</v>
      </c>
      <c r="E528" s="56">
        <v>400</v>
      </c>
      <c r="F528" s="57">
        <f>(D528*E528)</f>
        <v>8000</v>
      </c>
      <c r="G528" s="297">
        <v>268</v>
      </c>
    </row>
    <row r="529" spans="1:7" ht="36.75" customHeight="1">
      <c r="A529" s="669"/>
      <c r="B529" s="671"/>
      <c r="C529" s="96" t="s">
        <v>584</v>
      </c>
      <c r="D529" s="57">
        <v>20</v>
      </c>
      <c r="E529" s="56">
        <v>300</v>
      </c>
      <c r="F529" s="57">
        <f>(D529*E529)</f>
        <v>6000</v>
      </c>
      <c r="G529" s="297">
        <v>268</v>
      </c>
    </row>
    <row r="530" spans="1:7" ht="36.75" customHeight="1">
      <c r="A530" s="669"/>
      <c r="B530" s="671"/>
      <c r="C530" s="96" t="s">
        <v>619</v>
      </c>
      <c r="D530" s="57">
        <v>3.5</v>
      </c>
      <c r="E530" s="56">
        <v>200</v>
      </c>
      <c r="F530" s="57">
        <f>(D530*E530)</f>
        <v>700</v>
      </c>
      <c r="G530" s="297">
        <v>268</v>
      </c>
    </row>
    <row r="531" spans="1:7" ht="36.75" customHeight="1">
      <c r="A531" s="669"/>
      <c r="B531" s="671"/>
      <c r="C531" s="121" t="s">
        <v>862</v>
      </c>
      <c r="D531" s="130">
        <v>5</v>
      </c>
      <c r="E531" s="62">
        <v>900</v>
      </c>
      <c r="F531" s="130">
        <f t="shared" si="9"/>
        <v>4500</v>
      </c>
      <c r="G531" s="572">
        <v>275</v>
      </c>
    </row>
    <row r="532" spans="1:7" ht="36.75" customHeight="1">
      <c r="A532" s="669"/>
      <c r="B532" s="671"/>
      <c r="C532" s="121" t="s">
        <v>556</v>
      </c>
      <c r="D532" s="130">
        <v>250</v>
      </c>
      <c r="E532" s="62">
        <v>20</v>
      </c>
      <c r="F532" s="130">
        <f t="shared" si="9"/>
        <v>5000</v>
      </c>
      <c r="G532" s="572">
        <v>281</v>
      </c>
    </row>
    <row r="533" spans="1:7" ht="36.75" customHeight="1">
      <c r="A533" s="669"/>
      <c r="B533" s="671"/>
      <c r="C533" s="96" t="s">
        <v>1204</v>
      </c>
      <c r="D533" s="58">
        <v>13</v>
      </c>
      <c r="E533" s="63">
        <v>190</v>
      </c>
      <c r="F533" s="58">
        <f t="shared" si="9"/>
        <v>2470</v>
      </c>
      <c r="G533" s="61">
        <v>282</v>
      </c>
    </row>
    <row r="534" spans="1:7" ht="36.75" customHeight="1">
      <c r="A534" s="669"/>
      <c r="B534" s="671"/>
      <c r="C534" s="121" t="s">
        <v>1109</v>
      </c>
      <c r="D534" s="130">
        <v>15</v>
      </c>
      <c r="E534" s="62">
        <v>601</v>
      </c>
      <c r="F534" s="130">
        <f t="shared" si="9"/>
        <v>9015</v>
      </c>
      <c r="G534" s="572">
        <v>286</v>
      </c>
    </row>
    <row r="535" spans="1:7" ht="36.75" customHeight="1">
      <c r="A535" s="669"/>
      <c r="B535" s="671"/>
      <c r="C535" s="121" t="s">
        <v>600</v>
      </c>
      <c r="D535" s="130">
        <v>4</v>
      </c>
      <c r="E535" s="62">
        <v>120</v>
      </c>
      <c r="F535" s="130">
        <f t="shared" si="9"/>
        <v>480</v>
      </c>
      <c r="G535" s="572">
        <v>291</v>
      </c>
    </row>
    <row r="536" spans="1:7" ht="36.75" customHeight="1">
      <c r="A536" s="669"/>
      <c r="B536" s="671"/>
      <c r="C536" s="121" t="s">
        <v>562</v>
      </c>
      <c r="D536" s="130">
        <v>75</v>
      </c>
      <c r="E536" s="62">
        <v>8</v>
      </c>
      <c r="F536" s="130">
        <f t="shared" si="9"/>
        <v>600</v>
      </c>
      <c r="G536" s="572">
        <v>291</v>
      </c>
    </row>
    <row r="537" spans="1:7" ht="36.75" customHeight="1">
      <c r="A537" s="669"/>
      <c r="B537" s="671"/>
      <c r="C537" s="121" t="s">
        <v>563</v>
      </c>
      <c r="D537" s="130">
        <v>20</v>
      </c>
      <c r="E537" s="62">
        <v>10</v>
      </c>
      <c r="F537" s="130">
        <f t="shared" si="9"/>
        <v>200</v>
      </c>
      <c r="G537" s="572">
        <v>291</v>
      </c>
    </row>
    <row r="538" spans="1:7" ht="36.75" customHeight="1">
      <c r="A538" s="669"/>
      <c r="B538" s="671"/>
      <c r="C538" s="121" t="s">
        <v>564</v>
      </c>
      <c r="D538" s="130">
        <v>10</v>
      </c>
      <c r="E538" s="62">
        <v>48</v>
      </c>
      <c r="F538" s="130">
        <f t="shared" si="9"/>
        <v>480</v>
      </c>
      <c r="G538" s="572">
        <v>291</v>
      </c>
    </row>
    <row r="539" spans="1:7" ht="36.75" customHeight="1">
      <c r="A539" s="669"/>
      <c r="B539" s="671"/>
      <c r="C539" s="121" t="s">
        <v>566</v>
      </c>
      <c r="D539" s="130">
        <v>2</v>
      </c>
      <c r="E539" s="62">
        <v>233</v>
      </c>
      <c r="F539" s="130">
        <f t="shared" si="9"/>
        <v>466</v>
      </c>
      <c r="G539" s="572">
        <v>291</v>
      </c>
    </row>
    <row r="540" spans="1:7" ht="36.75" customHeight="1">
      <c r="A540" s="669"/>
      <c r="B540" s="671"/>
      <c r="C540" s="121" t="s">
        <v>603</v>
      </c>
      <c r="D540" s="130">
        <v>8</v>
      </c>
      <c r="E540" s="62">
        <v>100</v>
      </c>
      <c r="F540" s="130">
        <f t="shared" si="9"/>
        <v>800</v>
      </c>
      <c r="G540" s="572">
        <v>291</v>
      </c>
    </row>
    <row r="541" spans="1:7" ht="36.75" customHeight="1">
      <c r="A541" s="669"/>
      <c r="B541" s="671"/>
      <c r="C541" s="121" t="s">
        <v>603</v>
      </c>
      <c r="D541" s="130">
        <v>18</v>
      </c>
      <c r="E541" s="62">
        <v>100</v>
      </c>
      <c r="F541" s="130">
        <f t="shared" si="9"/>
        <v>1800</v>
      </c>
      <c r="G541" s="572">
        <v>291</v>
      </c>
    </row>
    <row r="542" spans="1:7" ht="36.75" customHeight="1">
      <c r="A542" s="669"/>
      <c r="B542" s="671"/>
      <c r="C542" s="121" t="s">
        <v>88</v>
      </c>
      <c r="D542" s="130">
        <v>30</v>
      </c>
      <c r="E542" s="62">
        <v>25</v>
      </c>
      <c r="F542" s="130">
        <f t="shared" si="9"/>
        <v>750</v>
      </c>
      <c r="G542" s="572">
        <v>292</v>
      </c>
    </row>
    <row r="543" spans="1:7" ht="36.75" customHeight="1">
      <c r="A543" s="669"/>
      <c r="B543" s="671"/>
      <c r="C543" s="121" t="s">
        <v>1244</v>
      </c>
      <c r="D543" s="130">
        <v>30</v>
      </c>
      <c r="E543" s="62">
        <v>6</v>
      </c>
      <c r="F543" s="130">
        <f t="shared" si="9"/>
        <v>180</v>
      </c>
      <c r="G543" s="572">
        <v>292</v>
      </c>
    </row>
    <row r="544" spans="1:7" ht="36.75" customHeight="1">
      <c r="A544" s="669"/>
      <c r="B544" s="671"/>
      <c r="C544" s="121" t="s">
        <v>1244</v>
      </c>
      <c r="D544" s="130">
        <v>140</v>
      </c>
      <c r="E544" s="62">
        <v>7</v>
      </c>
      <c r="F544" s="130">
        <f t="shared" si="9"/>
        <v>980</v>
      </c>
      <c r="G544" s="572">
        <v>292</v>
      </c>
    </row>
    <row r="545" spans="1:7" ht="36.75" customHeight="1">
      <c r="A545" s="669"/>
      <c r="B545" s="671"/>
      <c r="C545" s="121" t="s">
        <v>84</v>
      </c>
      <c r="D545" s="130">
        <v>20</v>
      </c>
      <c r="E545" s="62">
        <v>25</v>
      </c>
      <c r="F545" s="130">
        <f t="shared" si="9"/>
        <v>500</v>
      </c>
      <c r="G545" s="572">
        <v>292</v>
      </c>
    </row>
    <row r="546" spans="1:7" ht="36.75" customHeight="1">
      <c r="A546" s="669"/>
      <c r="B546" s="671"/>
      <c r="C546" s="121" t="s">
        <v>571</v>
      </c>
      <c r="D546" s="130">
        <v>50</v>
      </c>
      <c r="E546" s="62">
        <v>31</v>
      </c>
      <c r="F546" s="130">
        <f t="shared" si="9"/>
        <v>1550</v>
      </c>
      <c r="G546" s="572">
        <v>292</v>
      </c>
    </row>
    <row r="547" spans="1:7" ht="36.75" customHeight="1">
      <c r="A547" s="669"/>
      <c r="B547" s="671"/>
      <c r="C547" s="121" t="s">
        <v>605</v>
      </c>
      <c r="D547" s="130">
        <v>10</v>
      </c>
      <c r="E547" s="62">
        <v>24</v>
      </c>
      <c r="F547" s="130">
        <f t="shared" si="9"/>
        <v>240</v>
      </c>
      <c r="G547" s="572">
        <v>292</v>
      </c>
    </row>
    <row r="548" spans="1:7" ht="36.75" customHeight="1">
      <c r="A548" s="669"/>
      <c r="B548" s="671"/>
      <c r="C548" s="121" t="s">
        <v>575</v>
      </c>
      <c r="D548" s="130">
        <v>75</v>
      </c>
      <c r="E548" s="62">
        <v>22</v>
      </c>
      <c r="F548" s="130">
        <f t="shared" si="9"/>
        <v>1650</v>
      </c>
      <c r="G548" s="572">
        <v>297</v>
      </c>
    </row>
    <row r="549" spans="1:7" ht="36.75" customHeight="1">
      <c r="A549" s="669"/>
      <c r="B549" s="671"/>
      <c r="C549" s="121" t="s">
        <v>576</v>
      </c>
      <c r="D549" s="130">
        <v>5</v>
      </c>
      <c r="E549" s="62">
        <v>27</v>
      </c>
      <c r="F549" s="130">
        <f t="shared" si="9"/>
        <v>135</v>
      </c>
      <c r="G549" s="572">
        <v>297</v>
      </c>
    </row>
    <row r="550" spans="1:7" ht="36.75" customHeight="1">
      <c r="A550" s="669"/>
      <c r="B550" s="671"/>
      <c r="C550" s="121" t="s">
        <v>1152</v>
      </c>
      <c r="D550" s="130">
        <v>5</v>
      </c>
      <c r="E550" s="62">
        <v>200</v>
      </c>
      <c r="F550" s="130">
        <f t="shared" si="9"/>
        <v>1000</v>
      </c>
      <c r="G550" s="572">
        <v>297</v>
      </c>
    </row>
    <row r="551" spans="1:7" ht="36.75" customHeight="1">
      <c r="A551" s="669"/>
      <c r="B551" s="671"/>
      <c r="C551" s="121" t="s">
        <v>578</v>
      </c>
      <c r="D551" s="130">
        <v>125</v>
      </c>
      <c r="E551" s="62">
        <v>30</v>
      </c>
      <c r="F551" s="130">
        <f t="shared" si="9"/>
        <v>3750</v>
      </c>
      <c r="G551" s="572">
        <v>297</v>
      </c>
    </row>
    <row r="552" spans="1:7" ht="36.75" customHeight="1">
      <c r="A552" s="669"/>
      <c r="B552" s="671"/>
      <c r="C552" s="121" t="s">
        <v>578</v>
      </c>
      <c r="D552" s="130">
        <v>20</v>
      </c>
      <c r="E552" s="62">
        <v>40</v>
      </c>
      <c r="F552" s="130">
        <f t="shared" si="9"/>
        <v>800</v>
      </c>
      <c r="G552" s="572">
        <v>297</v>
      </c>
    </row>
    <row r="553" spans="1:7" ht="36.75" customHeight="1">
      <c r="A553" s="669"/>
      <c r="B553" s="671"/>
      <c r="C553" s="93" t="s">
        <v>1198</v>
      </c>
      <c r="D553" s="130"/>
      <c r="E553" s="62"/>
      <c r="F553" s="130">
        <v>350424</v>
      </c>
      <c r="G553" s="572">
        <v>298</v>
      </c>
    </row>
    <row r="554" spans="1:7" ht="36.75" customHeight="1">
      <c r="A554" s="669"/>
      <c r="B554" s="671"/>
      <c r="C554" s="121" t="s">
        <v>579</v>
      </c>
      <c r="D554" s="130">
        <v>10</v>
      </c>
      <c r="E554" s="62">
        <v>50</v>
      </c>
      <c r="F554" s="130">
        <f t="shared" si="9"/>
        <v>500</v>
      </c>
      <c r="G554" s="572">
        <v>299</v>
      </c>
    </row>
    <row r="555" spans="1:7" ht="36.75" customHeight="1">
      <c r="A555" s="669"/>
      <c r="B555" s="671"/>
      <c r="C555" s="121" t="s">
        <v>580</v>
      </c>
      <c r="D555" s="130">
        <v>10</v>
      </c>
      <c r="E555" s="62">
        <v>50</v>
      </c>
      <c r="F555" s="130">
        <f t="shared" si="9"/>
        <v>500</v>
      </c>
      <c r="G555" s="572">
        <v>299</v>
      </c>
    </row>
    <row r="556" spans="1:7" ht="36.75" customHeight="1">
      <c r="A556" s="682" t="s">
        <v>1241</v>
      </c>
      <c r="B556" s="671" t="s">
        <v>7</v>
      </c>
      <c r="C556" s="95" t="s">
        <v>1201</v>
      </c>
      <c r="D556" s="144">
        <f>F556/E556</f>
        <v>2750</v>
      </c>
      <c r="E556" s="123">
        <v>12</v>
      </c>
      <c r="F556" s="145">
        <v>33000</v>
      </c>
      <c r="G556" s="569">
        <v>111</v>
      </c>
    </row>
    <row r="557" spans="1:7" ht="36.75" customHeight="1">
      <c r="A557" s="682"/>
      <c r="B557" s="671"/>
      <c r="C557" s="95" t="s">
        <v>1215</v>
      </c>
      <c r="D557" s="144">
        <f>F557/E557</f>
        <v>825</v>
      </c>
      <c r="E557" s="123">
        <v>12</v>
      </c>
      <c r="F557" s="145">
        <v>9900</v>
      </c>
      <c r="G557" s="569">
        <v>112</v>
      </c>
    </row>
    <row r="558" spans="1:7" ht="36.75" customHeight="1">
      <c r="A558" s="682"/>
      <c r="B558" s="671"/>
      <c r="C558" s="95" t="s">
        <v>1172</v>
      </c>
      <c r="D558" s="144">
        <f>F558/E558</f>
        <v>1375</v>
      </c>
      <c r="E558" s="123">
        <v>12</v>
      </c>
      <c r="F558" s="145">
        <v>16500</v>
      </c>
      <c r="G558" s="569">
        <v>113</v>
      </c>
    </row>
    <row r="559" spans="1:7" ht="36.75" customHeight="1">
      <c r="A559" s="682"/>
      <c r="B559" s="671"/>
      <c r="C559" s="95" t="s">
        <v>1179</v>
      </c>
      <c r="D559" s="144">
        <f>F559/E559</f>
        <v>83.333333333333329</v>
      </c>
      <c r="E559" s="123">
        <v>12</v>
      </c>
      <c r="F559" s="145">
        <v>1000</v>
      </c>
      <c r="G559" s="569">
        <v>162</v>
      </c>
    </row>
    <row r="560" spans="1:7" ht="36.75" customHeight="1">
      <c r="A560" s="682"/>
      <c r="B560" s="675" t="s">
        <v>4901</v>
      </c>
      <c r="C560" s="95" t="s">
        <v>613</v>
      </c>
      <c r="D560" s="144">
        <v>20</v>
      </c>
      <c r="E560" s="123">
        <v>150</v>
      </c>
      <c r="F560" s="145">
        <f t="shared" ref="F560:F561" si="10">(D560*E560)</f>
        <v>3000</v>
      </c>
      <c r="G560" s="569">
        <v>223</v>
      </c>
    </row>
    <row r="561" spans="1:7" ht="36.75" customHeight="1">
      <c r="A561" s="682"/>
      <c r="B561" s="675"/>
      <c r="C561" s="95" t="s">
        <v>614</v>
      </c>
      <c r="D561" s="144">
        <v>84</v>
      </c>
      <c r="E561" s="123">
        <v>125</v>
      </c>
      <c r="F561" s="145">
        <f t="shared" si="10"/>
        <v>10500</v>
      </c>
      <c r="G561" s="569">
        <v>232</v>
      </c>
    </row>
    <row r="562" spans="1:7" ht="36.75" customHeight="1">
      <c r="A562" s="682"/>
      <c r="B562" s="675"/>
      <c r="C562" s="122" t="s">
        <v>532</v>
      </c>
      <c r="D562" s="125">
        <v>25</v>
      </c>
      <c r="E562" s="123">
        <v>140</v>
      </c>
      <c r="F562" s="146">
        <f>D562*E562</f>
        <v>3500</v>
      </c>
      <c r="G562" s="570">
        <v>241</v>
      </c>
    </row>
    <row r="563" spans="1:7" ht="36.75" customHeight="1">
      <c r="A563" s="682"/>
      <c r="B563" s="675"/>
      <c r="C563" s="122" t="s">
        <v>532</v>
      </c>
      <c r="D563" s="125">
        <v>45</v>
      </c>
      <c r="E563" s="123">
        <v>100</v>
      </c>
      <c r="F563" s="146">
        <f t="shared" ref="F563:F588" si="11">D563*E563</f>
        <v>4500</v>
      </c>
      <c r="G563" s="570">
        <v>241</v>
      </c>
    </row>
    <row r="564" spans="1:7" ht="36.75" customHeight="1">
      <c r="A564" s="682"/>
      <c r="B564" s="675"/>
      <c r="C564" s="95" t="s">
        <v>620</v>
      </c>
      <c r="D564" s="125">
        <v>25</v>
      </c>
      <c r="E564" s="123">
        <v>80</v>
      </c>
      <c r="F564" s="146">
        <f t="shared" si="11"/>
        <v>2000</v>
      </c>
      <c r="G564" s="570">
        <v>243</v>
      </c>
    </row>
    <row r="565" spans="1:7" ht="36.75" customHeight="1">
      <c r="A565" s="682"/>
      <c r="B565" s="675"/>
      <c r="C565" s="122" t="s">
        <v>541</v>
      </c>
      <c r="D565" s="125">
        <v>1060</v>
      </c>
      <c r="E565" s="123">
        <v>10</v>
      </c>
      <c r="F565" s="146">
        <f t="shared" si="11"/>
        <v>10600</v>
      </c>
      <c r="G565" s="570">
        <v>253</v>
      </c>
    </row>
    <row r="566" spans="1:7" ht="36.75" customHeight="1">
      <c r="A566" s="682"/>
      <c r="B566" s="675"/>
      <c r="C566" s="95" t="s">
        <v>621</v>
      </c>
      <c r="D566" s="125">
        <v>50</v>
      </c>
      <c r="E566" s="123">
        <v>40</v>
      </c>
      <c r="F566" s="146">
        <f t="shared" si="11"/>
        <v>2000</v>
      </c>
      <c r="G566" s="570">
        <v>254</v>
      </c>
    </row>
    <row r="567" spans="1:7" ht="36.75" customHeight="1">
      <c r="A567" s="682"/>
      <c r="B567" s="675"/>
      <c r="C567" s="95" t="s">
        <v>615</v>
      </c>
      <c r="D567" s="125">
        <v>150</v>
      </c>
      <c r="E567" s="123">
        <v>100</v>
      </c>
      <c r="F567" s="146">
        <f t="shared" si="11"/>
        <v>15000</v>
      </c>
      <c r="G567" s="570">
        <v>261</v>
      </c>
    </row>
    <row r="568" spans="1:7" ht="36.75" customHeight="1">
      <c r="A568" s="682"/>
      <c r="B568" s="675"/>
      <c r="C568" s="95" t="s">
        <v>622</v>
      </c>
      <c r="D568" s="125">
        <v>50</v>
      </c>
      <c r="E568" s="123">
        <v>100</v>
      </c>
      <c r="F568" s="146">
        <f t="shared" si="11"/>
        <v>5000</v>
      </c>
      <c r="G568" s="570">
        <v>266</v>
      </c>
    </row>
    <row r="569" spans="1:7" ht="36.75" customHeight="1">
      <c r="A569" s="682"/>
      <c r="B569" s="675"/>
      <c r="C569" s="122" t="s">
        <v>623</v>
      </c>
      <c r="D569" s="125">
        <v>150</v>
      </c>
      <c r="E569" s="123">
        <v>20</v>
      </c>
      <c r="F569" s="146">
        <f t="shared" si="11"/>
        <v>3000</v>
      </c>
      <c r="G569" s="570">
        <v>267</v>
      </c>
    </row>
    <row r="570" spans="1:7" ht="36.75" customHeight="1">
      <c r="A570" s="682"/>
      <c r="B570" s="675"/>
      <c r="C570" s="122" t="s">
        <v>548</v>
      </c>
      <c r="D570" s="125">
        <v>400</v>
      </c>
      <c r="E570" s="123">
        <v>30</v>
      </c>
      <c r="F570" s="146">
        <f t="shared" si="11"/>
        <v>12000</v>
      </c>
      <c r="G570" s="570">
        <v>267</v>
      </c>
    </row>
    <row r="571" spans="1:7" ht="36.75" customHeight="1">
      <c r="A571" s="682"/>
      <c r="B571" s="675"/>
      <c r="C571" s="95" t="s">
        <v>624</v>
      </c>
      <c r="D571" s="125">
        <v>50</v>
      </c>
      <c r="E571" s="123">
        <v>80</v>
      </c>
      <c r="F571" s="146">
        <f t="shared" si="11"/>
        <v>4000</v>
      </c>
      <c r="G571" s="570">
        <v>268</v>
      </c>
    </row>
    <row r="572" spans="1:7" ht="36.75" customHeight="1">
      <c r="A572" s="682"/>
      <c r="B572" s="675"/>
      <c r="C572" s="122" t="s">
        <v>554</v>
      </c>
      <c r="D572" s="125">
        <v>75</v>
      </c>
      <c r="E572" s="123">
        <v>40</v>
      </c>
      <c r="F572" s="146">
        <f t="shared" si="11"/>
        <v>3000</v>
      </c>
      <c r="G572" s="570">
        <v>269</v>
      </c>
    </row>
    <row r="573" spans="1:7" ht="36.75" customHeight="1">
      <c r="A573" s="682"/>
      <c r="B573" s="675"/>
      <c r="C573" s="95" t="s">
        <v>616</v>
      </c>
      <c r="D573" s="125">
        <v>80</v>
      </c>
      <c r="E573" s="123">
        <v>25</v>
      </c>
      <c r="F573" s="146">
        <f t="shared" si="11"/>
        <v>2000</v>
      </c>
      <c r="G573" s="570">
        <v>272</v>
      </c>
    </row>
    <row r="574" spans="1:7" ht="36.75" customHeight="1">
      <c r="A574" s="682"/>
      <c r="B574" s="675"/>
      <c r="C574" s="95" t="s">
        <v>617</v>
      </c>
      <c r="D574" s="125">
        <v>25</v>
      </c>
      <c r="E574" s="123">
        <v>80</v>
      </c>
      <c r="F574" s="146">
        <f t="shared" si="11"/>
        <v>2000</v>
      </c>
      <c r="G574" s="570">
        <v>273</v>
      </c>
    </row>
    <row r="575" spans="1:7" ht="36.75" customHeight="1">
      <c r="A575" s="682"/>
      <c r="B575" s="675"/>
      <c r="C575" s="95" t="s">
        <v>625</v>
      </c>
      <c r="D575" s="125">
        <v>100</v>
      </c>
      <c r="E575" s="123">
        <v>30</v>
      </c>
      <c r="F575" s="146">
        <f t="shared" si="11"/>
        <v>3000</v>
      </c>
      <c r="G575" s="570">
        <v>275</v>
      </c>
    </row>
    <row r="576" spans="1:7" ht="36.75" customHeight="1">
      <c r="A576" s="682"/>
      <c r="B576" s="675"/>
      <c r="C576" s="122" t="s">
        <v>556</v>
      </c>
      <c r="D576" s="125">
        <v>900</v>
      </c>
      <c r="E576" s="123">
        <v>6</v>
      </c>
      <c r="F576" s="146">
        <f t="shared" si="11"/>
        <v>5400</v>
      </c>
      <c r="G576" s="570">
        <v>281</v>
      </c>
    </row>
    <row r="577" spans="1:7" ht="36.75" customHeight="1">
      <c r="A577" s="682"/>
      <c r="B577" s="675"/>
      <c r="C577" s="95" t="s">
        <v>618</v>
      </c>
      <c r="D577" s="125">
        <v>200</v>
      </c>
      <c r="E577" s="123">
        <v>15</v>
      </c>
      <c r="F577" s="146">
        <f t="shared" si="11"/>
        <v>3000</v>
      </c>
      <c r="G577" s="570">
        <v>284</v>
      </c>
    </row>
    <row r="578" spans="1:7" ht="36.75" customHeight="1">
      <c r="A578" s="682"/>
      <c r="B578" s="675"/>
      <c r="C578" s="122" t="s">
        <v>560</v>
      </c>
      <c r="D578" s="125">
        <v>1</v>
      </c>
      <c r="E578" s="123">
        <v>250</v>
      </c>
      <c r="F578" s="146">
        <f t="shared" si="11"/>
        <v>250</v>
      </c>
      <c r="G578" s="570">
        <v>291</v>
      </c>
    </row>
    <row r="579" spans="1:7" ht="36.75" customHeight="1">
      <c r="A579" s="682"/>
      <c r="B579" s="675"/>
      <c r="C579" s="122" t="s">
        <v>79</v>
      </c>
      <c r="D579" s="125">
        <v>5</v>
      </c>
      <c r="E579" s="123">
        <v>34</v>
      </c>
      <c r="F579" s="146">
        <f t="shared" si="11"/>
        <v>170</v>
      </c>
      <c r="G579" s="570">
        <v>291</v>
      </c>
    </row>
    <row r="580" spans="1:7" ht="36.75" customHeight="1">
      <c r="A580" s="682"/>
      <c r="B580" s="675"/>
      <c r="C580" s="122" t="s">
        <v>563</v>
      </c>
      <c r="D580" s="125">
        <v>25</v>
      </c>
      <c r="E580" s="123">
        <v>60</v>
      </c>
      <c r="F580" s="146">
        <f t="shared" si="11"/>
        <v>1500</v>
      </c>
      <c r="G580" s="570">
        <v>291</v>
      </c>
    </row>
    <row r="581" spans="1:7" ht="36.75" customHeight="1">
      <c r="A581" s="682"/>
      <c r="B581" s="675"/>
      <c r="C581" s="122" t="s">
        <v>564</v>
      </c>
      <c r="D581" s="125">
        <v>10</v>
      </c>
      <c r="E581" s="123">
        <v>60</v>
      </c>
      <c r="F581" s="146">
        <f t="shared" si="11"/>
        <v>600</v>
      </c>
      <c r="G581" s="570">
        <v>291</v>
      </c>
    </row>
    <row r="582" spans="1:7" ht="36.75" customHeight="1">
      <c r="A582" s="682"/>
      <c r="B582" s="675"/>
      <c r="C582" s="122" t="s">
        <v>566</v>
      </c>
      <c r="D582" s="125">
        <v>2</v>
      </c>
      <c r="E582" s="123">
        <v>50</v>
      </c>
      <c r="F582" s="146">
        <f t="shared" si="11"/>
        <v>100</v>
      </c>
      <c r="G582" s="570">
        <v>291</v>
      </c>
    </row>
    <row r="583" spans="1:7" ht="36.75" customHeight="1">
      <c r="A583" s="682"/>
      <c r="B583" s="675"/>
      <c r="C583" s="122" t="s">
        <v>570</v>
      </c>
      <c r="D583" s="125">
        <v>25</v>
      </c>
      <c r="E583" s="123">
        <v>30</v>
      </c>
      <c r="F583" s="146">
        <f t="shared" si="11"/>
        <v>750</v>
      </c>
      <c r="G583" s="570">
        <v>292</v>
      </c>
    </row>
    <row r="584" spans="1:7" ht="36.75" customHeight="1">
      <c r="A584" s="682"/>
      <c r="B584" s="675"/>
      <c r="C584" s="122" t="s">
        <v>84</v>
      </c>
      <c r="D584" s="125">
        <v>15</v>
      </c>
      <c r="E584" s="123">
        <v>40</v>
      </c>
      <c r="F584" s="146">
        <f t="shared" si="11"/>
        <v>600</v>
      </c>
      <c r="G584" s="570">
        <v>292</v>
      </c>
    </row>
    <row r="585" spans="1:7" ht="36.75" customHeight="1">
      <c r="A585" s="682"/>
      <c r="B585" s="675"/>
      <c r="C585" s="122" t="s">
        <v>571</v>
      </c>
      <c r="D585" s="125">
        <v>25</v>
      </c>
      <c r="E585" s="123">
        <v>50</v>
      </c>
      <c r="F585" s="146">
        <f t="shared" si="11"/>
        <v>1250</v>
      </c>
      <c r="G585" s="570">
        <v>292</v>
      </c>
    </row>
    <row r="586" spans="1:7" ht="36.75" customHeight="1">
      <c r="A586" s="682"/>
      <c r="B586" s="675"/>
      <c r="C586" s="122" t="s">
        <v>572</v>
      </c>
      <c r="D586" s="125">
        <v>15</v>
      </c>
      <c r="E586" s="123">
        <v>18</v>
      </c>
      <c r="F586" s="146">
        <f t="shared" si="11"/>
        <v>270</v>
      </c>
      <c r="G586" s="570">
        <v>292</v>
      </c>
    </row>
    <row r="587" spans="1:7" ht="36.75" customHeight="1">
      <c r="A587" s="682"/>
      <c r="B587" s="675"/>
      <c r="C587" s="122" t="s">
        <v>591</v>
      </c>
      <c r="D587" s="125">
        <v>10</v>
      </c>
      <c r="E587" s="123">
        <v>59</v>
      </c>
      <c r="F587" s="146">
        <f t="shared" si="11"/>
        <v>590</v>
      </c>
      <c r="G587" s="570">
        <v>292</v>
      </c>
    </row>
    <row r="588" spans="1:7" ht="36.75" customHeight="1">
      <c r="A588" s="682"/>
      <c r="B588" s="675"/>
      <c r="C588" s="95" t="s">
        <v>626</v>
      </c>
      <c r="D588" s="125">
        <v>126.25</v>
      </c>
      <c r="E588" s="123">
        <v>80</v>
      </c>
      <c r="F588" s="146">
        <f t="shared" si="11"/>
        <v>10100</v>
      </c>
      <c r="G588" s="570">
        <v>297</v>
      </c>
    </row>
    <row r="589" spans="1:7" ht="36.75" customHeight="1">
      <c r="A589" s="680"/>
      <c r="B589" s="678"/>
      <c r="C589" s="136" t="s">
        <v>1198</v>
      </c>
      <c r="D589" s="133"/>
      <c r="E589" s="134"/>
      <c r="F589" s="147">
        <v>364720</v>
      </c>
      <c r="G589" s="571">
        <v>298</v>
      </c>
    </row>
    <row r="590" spans="1:7" ht="36.75" customHeight="1">
      <c r="A590" s="682" t="s">
        <v>1245</v>
      </c>
      <c r="B590" s="671" t="s">
        <v>7</v>
      </c>
      <c r="C590" s="517" t="s">
        <v>1210</v>
      </c>
      <c r="D590" s="64">
        <f>F590/E590</f>
        <v>6250</v>
      </c>
      <c r="E590" s="56">
        <v>12</v>
      </c>
      <c r="F590" s="64">
        <v>75000</v>
      </c>
      <c r="G590" s="126">
        <v>111</v>
      </c>
    </row>
    <row r="591" spans="1:7" ht="36.75" customHeight="1">
      <c r="A591" s="682"/>
      <c r="B591" s="671"/>
      <c r="C591" s="517" t="s">
        <v>1211</v>
      </c>
      <c r="D591" s="64">
        <f>F591/E591</f>
        <v>2750</v>
      </c>
      <c r="E591" s="56">
        <v>12</v>
      </c>
      <c r="F591" s="64">
        <v>33000</v>
      </c>
      <c r="G591" s="126">
        <v>113</v>
      </c>
    </row>
    <row r="592" spans="1:7" ht="55.5" customHeight="1">
      <c r="A592" s="682"/>
      <c r="B592" s="675" t="s">
        <v>4901</v>
      </c>
      <c r="C592" s="517" t="s">
        <v>1247</v>
      </c>
      <c r="D592" s="64">
        <v>200</v>
      </c>
      <c r="E592" s="56">
        <v>35</v>
      </c>
      <c r="F592" s="64">
        <f>D592*E592</f>
        <v>7000</v>
      </c>
      <c r="G592" s="126">
        <v>214</v>
      </c>
    </row>
    <row r="593" spans="1:7" ht="36.75" customHeight="1">
      <c r="A593" s="682"/>
      <c r="B593" s="675"/>
      <c r="C593" s="517" t="s">
        <v>614</v>
      </c>
      <c r="D593" s="64">
        <v>150</v>
      </c>
      <c r="E593" s="56">
        <v>80</v>
      </c>
      <c r="F593" s="64">
        <f>D593*E593</f>
        <v>12000</v>
      </c>
      <c r="G593" s="126">
        <v>232</v>
      </c>
    </row>
    <row r="594" spans="1:7" ht="36.75" customHeight="1">
      <c r="A594" s="682"/>
      <c r="B594" s="675"/>
      <c r="C594" s="96" t="s">
        <v>1208</v>
      </c>
      <c r="D594" s="64">
        <v>44</v>
      </c>
      <c r="E594" s="56">
        <v>170</v>
      </c>
      <c r="F594" s="64">
        <f t="shared" ref="F594:F629" si="12">D594*E594</f>
        <v>7480</v>
      </c>
      <c r="G594" s="297">
        <v>241</v>
      </c>
    </row>
    <row r="595" spans="1:7" ht="36.75" customHeight="1">
      <c r="A595" s="682"/>
      <c r="B595" s="675"/>
      <c r="C595" s="96" t="s">
        <v>1208</v>
      </c>
      <c r="D595" s="64">
        <v>47</v>
      </c>
      <c r="E595" s="56">
        <v>160</v>
      </c>
      <c r="F595" s="64">
        <f t="shared" si="12"/>
        <v>7520</v>
      </c>
      <c r="G595" s="297">
        <v>241</v>
      </c>
    </row>
    <row r="596" spans="1:7" ht="36.75" customHeight="1">
      <c r="A596" s="682"/>
      <c r="B596" s="675"/>
      <c r="C596" s="96" t="s">
        <v>1224</v>
      </c>
      <c r="D596" s="64">
        <v>1350</v>
      </c>
      <c r="E596" s="56">
        <v>8</v>
      </c>
      <c r="F596" s="64">
        <f t="shared" si="12"/>
        <v>10800</v>
      </c>
      <c r="G596" s="297">
        <v>253</v>
      </c>
    </row>
    <row r="597" spans="1:7" ht="36.75" customHeight="1">
      <c r="A597" s="682"/>
      <c r="B597" s="675"/>
      <c r="C597" s="96" t="s">
        <v>1224</v>
      </c>
      <c r="D597" s="64">
        <v>2400</v>
      </c>
      <c r="E597" s="56">
        <v>16</v>
      </c>
      <c r="F597" s="64">
        <f t="shared" si="12"/>
        <v>38400</v>
      </c>
      <c r="G597" s="297">
        <v>253</v>
      </c>
    </row>
    <row r="598" spans="1:7" ht="36.75" customHeight="1">
      <c r="A598" s="682"/>
      <c r="B598" s="675"/>
      <c r="C598" s="96" t="s">
        <v>1224</v>
      </c>
      <c r="D598" s="64">
        <v>2400</v>
      </c>
      <c r="E598" s="56">
        <v>17</v>
      </c>
      <c r="F598" s="64">
        <f>D598*E598</f>
        <v>40800</v>
      </c>
      <c r="G598" s="297">
        <v>253</v>
      </c>
    </row>
    <row r="599" spans="1:7" ht="36.75" customHeight="1">
      <c r="A599" s="682"/>
      <c r="B599" s="675"/>
      <c r="C599" s="96" t="s">
        <v>993</v>
      </c>
      <c r="D599" s="64">
        <v>25</v>
      </c>
      <c r="E599" s="56">
        <v>400</v>
      </c>
      <c r="F599" s="64">
        <f>D599*E599</f>
        <v>10000</v>
      </c>
      <c r="G599" s="297">
        <v>261</v>
      </c>
    </row>
    <row r="600" spans="1:7" ht="36.75" customHeight="1">
      <c r="A600" s="682"/>
      <c r="B600" s="675"/>
      <c r="C600" s="96" t="s">
        <v>583</v>
      </c>
      <c r="D600" s="64">
        <v>375</v>
      </c>
      <c r="E600" s="56">
        <v>40</v>
      </c>
      <c r="F600" s="64">
        <f t="shared" si="12"/>
        <v>15000</v>
      </c>
      <c r="G600" s="297">
        <v>267</v>
      </c>
    </row>
    <row r="601" spans="1:7" ht="36.75" customHeight="1">
      <c r="A601" s="682"/>
      <c r="B601" s="675"/>
      <c r="C601" s="96" t="s">
        <v>1248</v>
      </c>
      <c r="D601" s="64">
        <v>10</v>
      </c>
      <c r="E601" s="56">
        <v>1000</v>
      </c>
      <c r="F601" s="64">
        <f t="shared" si="12"/>
        <v>10000</v>
      </c>
      <c r="G601" s="297">
        <v>281</v>
      </c>
    </row>
    <row r="602" spans="1:7" ht="36.75" customHeight="1">
      <c r="A602" s="682"/>
      <c r="B602" s="675"/>
      <c r="C602" s="96" t="s">
        <v>863</v>
      </c>
      <c r="D602" s="64">
        <v>1</v>
      </c>
      <c r="E602" s="56">
        <v>270</v>
      </c>
      <c r="F602" s="64">
        <f t="shared" si="12"/>
        <v>270</v>
      </c>
      <c r="G602" s="297">
        <v>283</v>
      </c>
    </row>
    <row r="603" spans="1:7" ht="36.75" customHeight="1">
      <c r="A603" s="682"/>
      <c r="B603" s="675"/>
      <c r="C603" s="96" t="s">
        <v>1249</v>
      </c>
      <c r="D603" s="64">
        <v>10</v>
      </c>
      <c r="E603" s="56">
        <v>8</v>
      </c>
      <c r="F603" s="64">
        <f t="shared" si="12"/>
        <v>80</v>
      </c>
      <c r="G603" s="297">
        <v>283</v>
      </c>
    </row>
    <row r="604" spans="1:7" ht="36.75" customHeight="1">
      <c r="A604" s="682"/>
      <c r="B604" s="675"/>
      <c r="C604" s="96" t="s">
        <v>1250</v>
      </c>
      <c r="D604" s="64">
        <v>80</v>
      </c>
      <c r="E604" s="56">
        <v>90</v>
      </c>
      <c r="F604" s="64">
        <f t="shared" si="12"/>
        <v>7200</v>
      </c>
      <c r="G604" s="297">
        <v>283</v>
      </c>
    </row>
    <row r="605" spans="1:7" ht="36.75" customHeight="1">
      <c r="A605" s="682"/>
      <c r="B605" s="675"/>
      <c r="C605" s="96" t="s">
        <v>1092</v>
      </c>
      <c r="D605" s="64">
        <v>5</v>
      </c>
      <c r="E605" s="56">
        <v>90</v>
      </c>
      <c r="F605" s="64">
        <f t="shared" si="12"/>
        <v>450</v>
      </c>
      <c r="G605" s="297">
        <v>283</v>
      </c>
    </row>
    <row r="606" spans="1:7" ht="36.75" customHeight="1">
      <c r="A606" s="682"/>
      <c r="B606" s="675"/>
      <c r="C606" s="96" t="s">
        <v>1251</v>
      </c>
      <c r="D606" s="64">
        <v>250</v>
      </c>
      <c r="E606" s="56">
        <v>80</v>
      </c>
      <c r="F606" s="64">
        <f t="shared" si="12"/>
        <v>20000</v>
      </c>
      <c r="G606" s="297">
        <v>284</v>
      </c>
    </row>
    <row r="607" spans="1:7" ht="36.75" customHeight="1">
      <c r="A607" s="682"/>
      <c r="B607" s="675"/>
      <c r="C607" s="96" t="s">
        <v>1109</v>
      </c>
      <c r="D607" s="64">
        <v>15</v>
      </c>
      <c r="E607" s="56">
        <v>25</v>
      </c>
      <c r="F607" s="64">
        <f t="shared" si="12"/>
        <v>375</v>
      </c>
      <c r="G607" s="297">
        <v>286</v>
      </c>
    </row>
    <row r="608" spans="1:7" ht="36.75" customHeight="1">
      <c r="A608" s="682"/>
      <c r="B608" s="675"/>
      <c r="C608" s="96" t="s">
        <v>1220</v>
      </c>
      <c r="D608" s="64">
        <v>35</v>
      </c>
      <c r="E608" s="56">
        <v>75</v>
      </c>
      <c r="F608" s="64">
        <f t="shared" si="12"/>
        <v>2625</v>
      </c>
      <c r="G608" s="297">
        <v>286</v>
      </c>
    </row>
    <row r="609" spans="1:7" ht="36.75" customHeight="1">
      <c r="A609" s="682"/>
      <c r="B609" s="675"/>
      <c r="C609" s="96" t="s">
        <v>560</v>
      </c>
      <c r="D609" s="64">
        <v>6</v>
      </c>
      <c r="E609" s="56">
        <v>200</v>
      </c>
      <c r="F609" s="64">
        <f t="shared" si="12"/>
        <v>1200</v>
      </c>
      <c r="G609" s="297">
        <v>291</v>
      </c>
    </row>
    <row r="610" spans="1:7" ht="36.75" customHeight="1">
      <c r="A610" s="682"/>
      <c r="B610" s="675"/>
      <c r="C610" s="96" t="s">
        <v>562</v>
      </c>
      <c r="D610" s="64">
        <v>80</v>
      </c>
      <c r="E610" s="56">
        <v>6</v>
      </c>
      <c r="F610" s="64">
        <f t="shared" si="12"/>
        <v>480</v>
      </c>
      <c r="G610" s="297">
        <v>291</v>
      </c>
    </row>
    <row r="611" spans="1:7" ht="36.75" customHeight="1">
      <c r="A611" s="682"/>
      <c r="B611" s="675"/>
      <c r="C611" s="96" t="s">
        <v>563</v>
      </c>
      <c r="D611" s="64">
        <v>20</v>
      </c>
      <c r="E611" s="56">
        <v>120</v>
      </c>
      <c r="F611" s="64">
        <f t="shared" si="12"/>
        <v>2400</v>
      </c>
      <c r="G611" s="297">
        <v>291</v>
      </c>
    </row>
    <row r="612" spans="1:7" ht="36.75" customHeight="1">
      <c r="A612" s="682"/>
      <c r="B612" s="675"/>
      <c r="C612" s="96" t="s">
        <v>565</v>
      </c>
      <c r="D612" s="64">
        <v>2</v>
      </c>
      <c r="E612" s="56">
        <v>799</v>
      </c>
      <c r="F612" s="64">
        <f t="shared" si="12"/>
        <v>1598</v>
      </c>
      <c r="G612" s="297">
        <v>291</v>
      </c>
    </row>
    <row r="613" spans="1:7" ht="36.75" customHeight="1">
      <c r="A613" s="682"/>
      <c r="B613" s="675"/>
      <c r="C613" s="96" t="s">
        <v>566</v>
      </c>
      <c r="D613" s="64">
        <v>2</v>
      </c>
      <c r="E613" s="56">
        <v>400</v>
      </c>
      <c r="F613" s="64">
        <f t="shared" si="12"/>
        <v>800</v>
      </c>
      <c r="G613" s="297">
        <v>291</v>
      </c>
    </row>
    <row r="614" spans="1:7" ht="36.75" customHeight="1">
      <c r="A614" s="682"/>
      <c r="B614" s="675"/>
      <c r="C614" s="96" t="s">
        <v>603</v>
      </c>
      <c r="D614" s="64">
        <v>3.5</v>
      </c>
      <c r="E614" s="56">
        <v>100</v>
      </c>
      <c r="F614" s="64">
        <f t="shared" si="12"/>
        <v>350</v>
      </c>
      <c r="G614" s="297">
        <v>291</v>
      </c>
    </row>
    <row r="615" spans="1:7" ht="36.75" customHeight="1">
      <c r="A615" s="682"/>
      <c r="B615" s="675"/>
      <c r="C615" s="96" t="s">
        <v>603</v>
      </c>
      <c r="D615" s="64">
        <v>18</v>
      </c>
      <c r="E615" s="56">
        <v>100</v>
      </c>
      <c r="F615" s="64">
        <f t="shared" si="12"/>
        <v>1800</v>
      </c>
      <c r="G615" s="297">
        <v>291</v>
      </c>
    </row>
    <row r="616" spans="1:7" ht="36.75" customHeight="1">
      <c r="A616" s="682"/>
      <c r="B616" s="675"/>
      <c r="C616" s="96" t="s">
        <v>567</v>
      </c>
      <c r="D616" s="64">
        <v>110</v>
      </c>
      <c r="E616" s="56">
        <v>11</v>
      </c>
      <c r="F616" s="64">
        <f t="shared" si="12"/>
        <v>1210</v>
      </c>
      <c r="G616" s="297">
        <v>291</v>
      </c>
    </row>
    <row r="617" spans="1:7" ht="36.75" customHeight="1">
      <c r="A617" s="682"/>
      <c r="B617" s="675"/>
      <c r="C617" s="96" t="s">
        <v>865</v>
      </c>
      <c r="D617" s="64">
        <v>14</v>
      </c>
      <c r="E617" s="56">
        <v>51</v>
      </c>
      <c r="F617" s="64">
        <f t="shared" si="12"/>
        <v>714</v>
      </c>
      <c r="G617" s="297">
        <v>291</v>
      </c>
    </row>
    <row r="618" spans="1:7" ht="36.75" customHeight="1">
      <c r="A618" s="682"/>
      <c r="B618" s="675"/>
      <c r="C618" s="96" t="s">
        <v>71</v>
      </c>
      <c r="D618" s="64">
        <v>7</v>
      </c>
      <c r="E618" s="56">
        <v>49</v>
      </c>
      <c r="F618" s="64">
        <f t="shared" si="12"/>
        <v>343</v>
      </c>
      <c r="G618" s="297">
        <v>291</v>
      </c>
    </row>
    <row r="619" spans="1:7" ht="36.75" customHeight="1">
      <c r="A619" s="682"/>
      <c r="B619" s="675"/>
      <c r="C619" s="96" t="s">
        <v>951</v>
      </c>
      <c r="D619" s="64">
        <v>80</v>
      </c>
      <c r="E619" s="56">
        <v>10</v>
      </c>
      <c r="F619" s="64">
        <f t="shared" si="12"/>
        <v>800</v>
      </c>
      <c r="G619" s="297">
        <v>291</v>
      </c>
    </row>
    <row r="620" spans="1:7" ht="36.75" customHeight="1">
      <c r="A620" s="682"/>
      <c r="B620" s="675"/>
      <c r="C620" s="96" t="s">
        <v>1252</v>
      </c>
      <c r="D620" s="64">
        <v>12</v>
      </c>
      <c r="E620" s="56">
        <v>70</v>
      </c>
      <c r="F620" s="64">
        <f t="shared" si="12"/>
        <v>840</v>
      </c>
      <c r="G620" s="297">
        <v>291</v>
      </c>
    </row>
    <row r="621" spans="1:7" ht="36.75" customHeight="1">
      <c r="A621" s="682"/>
      <c r="B621" s="675"/>
      <c r="C621" s="96" t="s">
        <v>79</v>
      </c>
      <c r="D621" s="64">
        <v>4</v>
      </c>
      <c r="E621" s="56">
        <v>60</v>
      </c>
      <c r="F621" s="64">
        <f t="shared" si="12"/>
        <v>240</v>
      </c>
      <c r="G621" s="297">
        <v>291</v>
      </c>
    </row>
    <row r="622" spans="1:7" ht="36.75" customHeight="1">
      <c r="A622" s="682"/>
      <c r="B622" s="675"/>
      <c r="C622" s="96" t="s">
        <v>601</v>
      </c>
      <c r="D622" s="64">
        <v>3</v>
      </c>
      <c r="E622" s="56">
        <v>75</v>
      </c>
      <c r="F622" s="64">
        <f t="shared" si="12"/>
        <v>225</v>
      </c>
      <c r="G622" s="297">
        <v>291</v>
      </c>
    </row>
    <row r="623" spans="1:7" ht="36.75" customHeight="1">
      <c r="A623" s="682"/>
      <c r="B623" s="675"/>
      <c r="C623" s="96" t="s">
        <v>589</v>
      </c>
      <c r="D623" s="64">
        <v>15</v>
      </c>
      <c r="E623" s="56">
        <v>15</v>
      </c>
      <c r="F623" s="64">
        <f t="shared" si="12"/>
        <v>225</v>
      </c>
      <c r="G623" s="297">
        <v>292</v>
      </c>
    </row>
    <row r="624" spans="1:7" ht="36.75" customHeight="1">
      <c r="A624" s="682"/>
      <c r="B624" s="675"/>
      <c r="C624" s="96" t="s">
        <v>830</v>
      </c>
      <c r="D624" s="64">
        <v>25</v>
      </c>
      <c r="E624" s="56">
        <v>40</v>
      </c>
      <c r="F624" s="64">
        <f t="shared" si="12"/>
        <v>1000</v>
      </c>
      <c r="G624" s="297">
        <v>292</v>
      </c>
    </row>
    <row r="625" spans="1:7" ht="36.75" customHeight="1">
      <c r="A625" s="682"/>
      <c r="B625" s="675"/>
      <c r="C625" s="96" t="s">
        <v>830</v>
      </c>
      <c r="D625" s="64">
        <v>5</v>
      </c>
      <c r="E625" s="56">
        <v>35</v>
      </c>
      <c r="F625" s="64">
        <f t="shared" si="12"/>
        <v>175</v>
      </c>
      <c r="G625" s="297">
        <v>292</v>
      </c>
    </row>
    <row r="626" spans="1:7" ht="36.75" customHeight="1">
      <c r="A626" s="682"/>
      <c r="B626" s="675"/>
      <c r="C626" s="96" t="s">
        <v>591</v>
      </c>
      <c r="D626" s="64">
        <v>15</v>
      </c>
      <c r="E626" s="56">
        <v>40</v>
      </c>
      <c r="F626" s="64">
        <f t="shared" si="12"/>
        <v>600</v>
      </c>
      <c r="G626" s="297">
        <v>292</v>
      </c>
    </row>
    <row r="627" spans="1:7" ht="36.75" customHeight="1">
      <c r="A627" s="682"/>
      <c r="B627" s="675"/>
      <c r="C627" s="96" t="s">
        <v>1151</v>
      </c>
      <c r="D627" s="64">
        <v>25</v>
      </c>
      <c r="E627" s="56">
        <v>80</v>
      </c>
      <c r="F627" s="64">
        <f t="shared" si="12"/>
        <v>2000</v>
      </c>
      <c r="G627" s="297">
        <v>297</v>
      </c>
    </row>
    <row r="628" spans="1:7" ht="36.75" customHeight="1">
      <c r="A628" s="682"/>
      <c r="B628" s="675"/>
      <c r="C628" s="96" t="s">
        <v>1253</v>
      </c>
      <c r="D628" s="64">
        <v>17</v>
      </c>
      <c r="E628" s="56">
        <v>167</v>
      </c>
      <c r="F628" s="64">
        <f t="shared" si="12"/>
        <v>2839</v>
      </c>
      <c r="G628" s="297">
        <v>297</v>
      </c>
    </row>
    <row r="629" spans="1:7" ht="36.75" customHeight="1">
      <c r="A629" s="682"/>
      <c r="B629" s="675"/>
      <c r="C629" s="96" t="s">
        <v>1254</v>
      </c>
      <c r="D629" s="64">
        <v>161</v>
      </c>
      <c r="E629" s="56">
        <v>1</v>
      </c>
      <c r="F629" s="64">
        <f t="shared" si="12"/>
        <v>161</v>
      </c>
      <c r="G629" s="297">
        <v>297</v>
      </c>
    </row>
    <row r="630" spans="1:7" ht="36.75" customHeight="1">
      <c r="A630" s="682"/>
      <c r="B630" s="675"/>
      <c r="C630" s="517" t="s">
        <v>1198</v>
      </c>
      <c r="D630" s="64"/>
      <c r="E630" s="56"/>
      <c r="F630" s="64">
        <v>279600</v>
      </c>
      <c r="G630" s="297">
        <v>298</v>
      </c>
    </row>
    <row r="631" spans="1:7" ht="36.75" customHeight="1">
      <c r="A631" s="669" t="s">
        <v>1246</v>
      </c>
      <c r="B631" s="671" t="s">
        <v>7</v>
      </c>
      <c r="C631" s="517" t="s">
        <v>8</v>
      </c>
      <c r="D631" s="66">
        <f>F631/E631</f>
        <v>4500</v>
      </c>
      <c r="E631" s="67">
        <v>12</v>
      </c>
      <c r="F631" s="66">
        <v>54000</v>
      </c>
      <c r="G631" s="68">
        <v>111</v>
      </c>
    </row>
    <row r="632" spans="1:7" ht="36.75" customHeight="1">
      <c r="A632" s="669"/>
      <c r="B632" s="671"/>
      <c r="C632" s="517" t="s">
        <v>10</v>
      </c>
      <c r="D632" s="66">
        <f>F632/E632</f>
        <v>3000</v>
      </c>
      <c r="E632" s="67">
        <v>12</v>
      </c>
      <c r="F632" s="66">
        <v>36000</v>
      </c>
      <c r="G632" s="68">
        <v>113</v>
      </c>
    </row>
    <row r="633" spans="1:7" ht="36.75" customHeight="1">
      <c r="A633" s="669"/>
      <c r="B633" s="671"/>
      <c r="C633" s="517" t="s">
        <v>495</v>
      </c>
      <c r="D633" s="66"/>
      <c r="E633" s="67"/>
      <c r="F633" s="66">
        <v>2000</v>
      </c>
      <c r="G633" s="68">
        <v>162</v>
      </c>
    </row>
    <row r="634" spans="1:7" ht="36.75" customHeight="1">
      <c r="A634" s="669"/>
      <c r="B634" s="671"/>
      <c r="C634" s="517" t="s">
        <v>635</v>
      </c>
      <c r="D634" s="66"/>
      <c r="E634" s="67"/>
      <c r="F634" s="66">
        <v>10000</v>
      </c>
      <c r="G634" s="68">
        <v>165</v>
      </c>
    </row>
    <row r="635" spans="1:7" ht="36.75" customHeight="1">
      <c r="A635" s="669"/>
      <c r="B635" s="671"/>
      <c r="C635" s="517" t="s">
        <v>1256</v>
      </c>
      <c r="D635" s="66"/>
      <c r="E635" s="67"/>
      <c r="F635" s="66">
        <v>10000</v>
      </c>
      <c r="G635" s="68">
        <v>167</v>
      </c>
    </row>
    <row r="636" spans="1:7" ht="36.75" customHeight="1">
      <c r="A636" s="669"/>
      <c r="B636" s="671"/>
      <c r="C636" s="517" t="s">
        <v>1257</v>
      </c>
      <c r="D636" s="66">
        <f>F636/E636</f>
        <v>50</v>
      </c>
      <c r="E636" s="67">
        <v>125</v>
      </c>
      <c r="F636" s="66">
        <v>6250</v>
      </c>
      <c r="G636" s="68">
        <v>214</v>
      </c>
    </row>
    <row r="637" spans="1:7" ht="36.75" customHeight="1">
      <c r="A637" s="669"/>
      <c r="B637" s="671"/>
      <c r="C637" s="517" t="s">
        <v>1258</v>
      </c>
      <c r="D637" s="66">
        <f>F637/E637</f>
        <v>50</v>
      </c>
      <c r="E637" s="67">
        <v>6</v>
      </c>
      <c r="F637" s="66">
        <v>300</v>
      </c>
      <c r="G637" s="68">
        <v>224</v>
      </c>
    </row>
    <row r="638" spans="1:7" ht="36.75" customHeight="1">
      <c r="A638" s="669"/>
      <c r="B638" s="671"/>
      <c r="C638" s="96" t="s">
        <v>814</v>
      </c>
      <c r="D638" s="66">
        <v>100</v>
      </c>
      <c r="E638" s="67">
        <v>100</v>
      </c>
      <c r="F638" s="66">
        <f t="shared" ref="F638:F678" si="13">D638*E638</f>
        <v>10000</v>
      </c>
      <c r="G638" s="68">
        <v>233</v>
      </c>
    </row>
    <row r="639" spans="1:7" ht="36.75" customHeight="1">
      <c r="A639" s="669"/>
      <c r="B639" s="671"/>
      <c r="C639" s="96" t="s">
        <v>814</v>
      </c>
      <c r="D639" s="66">
        <v>60</v>
      </c>
      <c r="E639" s="67">
        <v>83.33</v>
      </c>
      <c r="F639" s="66">
        <v>5000</v>
      </c>
      <c r="G639" s="68">
        <v>233</v>
      </c>
    </row>
    <row r="640" spans="1:7" ht="36.75" customHeight="1">
      <c r="A640" s="669"/>
      <c r="B640" s="671"/>
      <c r="C640" s="96" t="s">
        <v>532</v>
      </c>
      <c r="D640" s="66">
        <v>20</v>
      </c>
      <c r="E640" s="67">
        <v>37</v>
      </c>
      <c r="F640" s="66">
        <f>D640*E640</f>
        <v>740</v>
      </c>
      <c r="G640" s="68">
        <v>241</v>
      </c>
    </row>
    <row r="641" spans="1:7" ht="36.75" customHeight="1">
      <c r="A641" s="669"/>
      <c r="B641" s="671"/>
      <c r="C641" s="96" t="s">
        <v>532</v>
      </c>
      <c r="D641" s="66">
        <v>50</v>
      </c>
      <c r="E641" s="67">
        <v>24</v>
      </c>
      <c r="F641" s="66">
        <f>D641*E641</f>
        <v>1200</v>
      </c>
      <c r="G641" s="68">
        <v>241</v>
      </c>
    </row>
    <row r="642" spans="1:7" ht="36.75" customHeight="1">
      <c r="A642" s="669"/>
      <c r="B642" s="671"/>
      <c r="C642" s="96" t="s">
        <v>531</v>
      </c>
      <c r="D642" s="66">
        <v>30</v>
      </c>
      <c r="E642" s="67">
        <v>12</v>
      </c>
      <c r="F642" s="66">
        <f t="shared" si="13"/>
        <v>360</v>
      </c>
      <c r="G642" s="68">
        <v>243</v>
      </c>
    </row>
    <row r="643" spans="1:7" ht="36.75" customHeight="1">
      <c r="A643" s="669"/>
      <c r="B643" s="671"/>
      <c r="C643" s="96" t="s">
        <v>531</v>
      </c>
      <c r="D643" s="66">
        <v>50</v>
      </c>
      <c r="E643" s="67">
        <v>13</v>
      </c>
      <c r="F643" s="66">
        <f t="shared" si="13"/>
        <v>650</v>
      </c>
      <c r="G643" s="68">
        <v>243</v>
      </c>
    </row>
    <row r="644" spans="1:7" ht="36.75" customHeight="1">
      <c r="A644" s="669"/>
      <c r="B644" s="671"/>
      <c r="C644" s="96" t="s">
        <v>532</v>
      </c>
      <c r="D644" s="66">
        <v>40</v>
      </c>
      <c r="E644" s="67">
        <v>13</v>
      </c>
      <c r="F644" s="66">
        <f t="shared" si="13"/>
        <v>520</v>
      </c>
      <c r="G644" s="68">
        <v>243</v>
      </c>
    </row>
    <row r="645" spans="1:7" ht="36.75" customHeight="1">
      <c r="A645" s="669"/>
      <c r="B645" s="671"/>
      <c r="C645" s="96" t="s">
        <v>532</v>
      </c>
      <c r="D645" s="66">
        <v>45</v>
      </c>
      <c r="E645" s="67">
        <v>10</v>
      </c>
      <c r="F645" s="66">
        <f t="shared" si="13"/>
        <v>450</v>
      </c>
      <c r="G645" s="68">
        <v>243</v>
      </c>
    </row>
    <row r="646" spans="1:7" ht="36.75" customHeight="1">
      <c r="A646" s="669"/>
      <c r="B646" s="671"/>
      <c r="C646" s="96" t="s">
        <v>541</v>
      </c>
      <c r="D646" s="66">
        <v>2200</v>
      </c>
      <c r="E646" s="67">
        <v>24</v>
      </c>
      <c r="F646" s="66">
        <f t="shared" si="13"/>
        <v>52800</v>
      </c>
      <c r="G646" s="68">
        <v>253</v>
      </c>
    </row>
    <row r="647" spans="1:7" ht="36.75" customHeight="1">
      <c r="A647" s="669"/>
      <c r="B647" s="671"/>
      <c r="C647" s="96" t="s">
        <v>541</v>
      </c>
      <c r="D647" s="66">
        <v>1200</v>
      </c>
      <c r="E647" s="67">
        <v>19</v>
      </c>
      <c r="F647" s="66">
        <f t="shared" si="13"/>
        <v>22800</v>
      </c>
      <c r="G647" s="68">
        <v>253</v>
      </c>
    </row>
    <row r="648" spans="1:7" ht="36.75" customHeight="1">
      <c r="A648" s="669"/>
      <c r="B648" s="671"/>
      <c r="C648" s="517" t="s">
        <v>615</v>
      </c>
      <c r="D648" s="66">
        <v>50</v>
      </c>
      <c r="E648" s="67">
        <v>60</v>
      </c>
      <c r="F648" s="66">
        <v>3000</v>
      </c>
      <c r="G648" s="68">
        <v>261</v>
      </c>
    </row>
    <row r="649" spans="1:7" ht="36.75" customHeight="1">
      <c r="A649" s="669"/>
      <c r="B649" s="671"/>
      <c r="C649" s="96" t="s">
        <v>627</v>
      </c>
      <c r="D649" s="66">
        <v>75</v>
      </c>
      <c r="E649" s="67">
        <v>7</v>
      </c>
      <c r="F649" s="66">
        <f>D649*E649</f>
        <v>525</v>
      </c>
      <c r="G649" s="68">
        <v>266</v>
      </c>
    </row>
    <row r="650" spans="1:7" ht="36.75" customHeight="1">
      <c r="A650" s="669"/>
      <c r="B650" s="671"/>
      <c r="C650" s="96" t="s">
        <v>1001</v>
      </c>
      <c r="D650" s="66">
        <v>5</v>
      </c>
      <c r="E650" s="67">
        <v>128</v>
      </c>
      <c r="F650" s="66">
        <f t="shared" si="13"/>
        <v>640</v>
      </c>
      <c r="G650" s="68">
        <v>266</v>
      </c>
    </row>
    <row r="651" spans="1:7" ht="36.75" customHeight="1">
      <c r="A651" s="669"/>
      <c r="B651" s="671"/>
      <c r="C651" s="96" t="s">
        <v>583</v>
      </c>
      <c r="D651" s="66">
        <v>850</v>
      </c>
      <c r="E651" s="67">
        <v>2</v>
      </c>
      <c r="F651" s="66">
        <f t="shared" si="13"/>
        <v>1700</v>
      </c>
      <c r="G651" s="68">
        <v>267</v>
      </c>
    </row>
    <row r="652" spans="1:7" ht="36.75" customHeight="1">
      <c r="A652" s="669"/>
      <c r="B652" s="671"/>
      <c r="C652" s="96" t="s">
        <v>583</v>
      </c>
      <c r="D652" s="66">
        <v>100</v>
      </c>
      <c r="E652" s="67">
        <v>11</v>
      </c>
      <c r="F652" s="66">
        <f t="shared" si="13"/>
        <v>1100</v>
      </c>
      <c r="G652" s="68">
        <v>267</v>
      </c>
    </row>
    <row r="653" spans="1:7" ht="36.75" customHeight="1">
      <c r="A653" s="669"/>
      <c r="B653" s="671"/>
      <c r="C653" s="96" t="s">
        <v>623</v>
      </c>
      <c r="D653" s="66">
        <v>170</v>
      </c>
      <c r="E653" s="67">
        <v>5</v>
      </c>
      <c r="F653" s="66">
        <f t="shared" si="13"/>
        <v>850</v>
      </c>
      <c r="G653" s="68">
        <v>267</v>
      </c>
    </row>
    <row r="654" spans="1:7" ht="36.75" customHeight="1">
      <c r="A654" s="669"/>
      <c r="B654" s="671"/>
      <c r="C654" s="96" t="s">
        <v>548</v>
      </c>
      <c r="D654" s="66">
        <v>450</v>
      </c>
      <c r="E654" s="67">
        <v>3</v>
      </c>
      <c r="F654" s="66">
        <f t="shared" si="13"/>
        <v>1350</v>
      </c>
      <c r="G654" s="68">
        <v>267</v>
      </c>
    </row>
    <row r="655" spans="1:7" ht="36.75" customHeight="1">
      <c r="A655" s="669"/>
      <c r="B655" s="671"/>
      <c r="C655" s="96" t="s">
        <v>552</v>
      </c>
      <c r="D655" s="66">
        <v>125</v>
      </c>
      <c r="E655" s="67">
        <v>120</v>
      </c>
      <c r="F655" s="66">
        <f>D655*E655</f>
        <v>15000</v>
      </c>
      <c r="G655" s="68">
        <v>268</v>
      </c>
    </row>
    <row r="656" spans="1:7" ht="36.75" customHeight="1">
      <c r="A656" s="669"/>
      <c r="B656" s="671"/>
      <c r="C656" s="96" t="s">
        <v>597</v>
      </c>
      <c r="D656" s="66">
        <v>5</v>
      </c>
      <c r="E656" s="67">
        <v>145</v>
      </c>
      <c r="F656" s="66">
        <f>D656*E656</f>
        <v>725</v>
      </c>
      <c r="G656" s="68">
        <v>268</v>
      </c>
    </row>
    <row r="657" spans="1:7" ht="36.75" customHeight="1">
      <c r="A657" s="669"/>
      <c r="B657" s="671"/>
      <c r="C657" s="517" t="s">
        <v>616</v>
      </c>
      <c r="D657" s="66">
        <v>50</v>
      </c>
      <c r="E657" s="67">
        <v>20</v>
      </c>
      <c r="F657" s="66">
        <f t="shared" si="13"/>
        <v>1000</v>
      </c>
      <c r="G657" s="68">
        <v>272</v>
      </c>
    </row>
    <row r="658" spans="1:7" ht="36.75" customHeight="1">
      <c r="A658" s="669"/>
      <c r="B658" s="671"/>
      <c r="C658" s="517" t="s">
        <v>617</v>
      </c>
      <c r="D658" s="66">
        <v>250</v>
      </c>
      <c r="E658" s="67">
        <v>40</v>
      </c>
      <c r="F658" s="66">
        <f t="shared" si="13"/>
        <v>10000</v>
      </c>
      <c r="G658" s="68">
        <v>273</v>
      </c>
    </row>
    <row r="659" spans="1:7" ht="36.75" customHeight="1">
      <c r="A659" s="669"/>
      <c r="B659" s="671"/>
      <c r="C659" s="517" t="s">
        <v>1259</v>
      </c>
      <c r="D659" s="66">
        <v>250</v>
      </c>
      <c r="E659" s="67">
        <v>60</v>
      </c>
      <c r="F659" s="66">
        <f t="shared" si="13"/>
        <v>15000</v>
      </c>
      <c r="G659" s="68">
        <v>275</v>
      </c>
    </row>
    <row r="660" spans="1:7" ht="36.75" customHeight="1">
      <c r="A660" s="669"/>
      <c r="B660" s="671"/>
      <c r="C660" s="517" t="s">
        <v>1260</v>
      </c>
      <c r="D660" s="66">
        <v>1254.5</v>
      </c>
      <c r="E660" s="67">
        <v>4</v>
      </c>
      <c r="F660" s="66">
        <f t="shared" si="13"/>
        <v>5018</v>
      </c>
      <c r="G660" s="68">
        <v>281</v>
      </c>
    </row>
    <row r="661" spans="1:7" ht="36.75" customHeight="1">
      <c r="A661" s="669"/>
      <c r="B661" s="671"/>
      <c r="C661" s="517" t="s">
        <v>1261</v>
      </c>
      <c r="D661" s="66">
        <v>775</v>
      </c>
      <c r="E661" s="67">
        <v>4</v>
      </c>
      <c r="F661" s="66">
        <f t="shared" si="13"/>
        <v>3100</v>
      </c>
      <c r="G661" s="68">
        <v>282</v>
      </c>
    </row>
    <row r="662" spans="1:7" ht="36.75" customHeight="1">
      <c r="A662" s="669"/>
      <c r="B662" s="671"/>
      <c r="C662" s="517" t="s">
        <v>1262</v>
      </c>
      <c r="D662" s="66">
        <v>200</v>
      </c>
      <c r="E662" s="67">
        <v>2</v>
      </c>
      <c r="F662" s="66">
        <f t="shared" si="13"/>
        <v>400</v>
      </c>
      <c r="G662" s="68">
        <v>283</v>
      </c>
    </row>
    <row r="663" spans="1:7" ht="36.75" customHeight="1">
      <c r="A663" s="669"/>
      <c r="B663" s="671"/>
      <c r="C663" s="517" t="s">
        <v>1263</v>
      </c>
      <c r="D663" s="66">
        <v>60</v>
      </c>
      <c r="E663" s="67">
        <v>105</v>
      </c>
      <c r="F663" s="66">
        <f t="shared" si="13"/>
        <v>6300</v>
      </c>
      <c r="G663" s="68">
        <v>286</v>
      </c>
    </row>
    <row r="664" spans="1:7" ht="36.75" customHeight="1">
      <c r="A664" s="669"/>
      <c r="B664" s="671"/>
      <c r="C664" s="96" t="s">
        <v>560</v>
      </c>
      <c r="D664" s="66">
        <v>1</v>
      </c>
      <c r="E664" s="67">
        <v>213</v>
      </c>
      <c r="F664" s="66">
        <f t="shared" si="13"/>
        <v>213</v>
      </c>
      <c r="G664" s="68">
        <v>291</v>
      </c>
    </row>
    <row r="665" spans="1:7" ht="36.75" customHeight="1">
      <c r="A665" s="669"/>
      <c r="B665" s="671"/>
      <c r="C665" s="96" t="s">
        <v>1264</v>
      </c>
      <c r="D665" s="66">
        <v>1</v>
      </c>
      <c r="E665" s="67">
        <v>200</v>
      </c>
      <c r="F665" s="66">
        <f t="shared" si="13"/>
        <v>200</v>
      </c>
      <c r="G665" s="68">
        <v>291</v>
      </c>
    </row>
    <row r="666" spans="1:7" ht="36.75" customHeight="1">
      <c r="A666" s="669"/>
      <c r="B666" s="671"/>
      <c r="C666" s="96" t="s">
        <v>1265</v>
      </c>
      <c r="D666" s="66">
        <v>1</v>
      </c>
      <c r="E666" s="67">
        <v>200</v>
      </c>
      <c r="F666" s="66">
        <f t="shared" si="13"/>
        <v>200</v>
      </c>
      <c r="G666" s="68">
        <v>291</v>
      </c>
    </row>
    <row r="667" spans="1:7" ht="36.75" customHeight="1">
      <c r="A667" s="669"/>
      <c r="B667" s="671"/>
      <c r="C667" s="96" t="s">
        <v>1266</v>
      </c>
      <c r="D667" s="66">
        <v>10</v>
      </c>
      <c r="E667" s="67">
        <v>36</v>
      </c>
      <c r="F667" s="66">
        <f t="shared" si="13"/>
        <v>360</v>
      </c>
      <c r="G667" s="68">
        <v>291</v>
      </c>
    </row>
    <row r="668" spans="1:7" ht="36.75" customHeight="1">
      <c r="A668" s="669"/>
      <c r="B668" s="671"/>
      <c r="C668" s="96" t="s">
        <v>562</v>
      </c>
      <c r="D668" s="66">
        <v>75</v>
      </c>
      <c r="E668" s="67">
        <v>15</v>
      </c>
      <c r="F668" s="66">
        <f t="shared" si="13"/>
        <v>1125</v>
      </c>
      <c r="G668" s="68">
        <v>291</v>
      </c>
    </row>
    <row r="669" spans="1:7" ht="36.75" customHeight="1">
      <c r="A669" s="669"/>
      <c r="B669" s="671"/>
      <c r="C669" s="96" t="s">
        <v>563</v>
      </c>
      <c r="D669" s="66">
        <v>20</v>
      </c>
      <c r="E669" s="67">
        <v>11</v>
      </c>
      <c r="F669" s="66">
        <f t="shared" si="13"/>
        <v>220</v>
      </c>
      <c r="G669" s="68">
        <v>291</v>
      </c>
    </row>
    <row r="670" spans="1:7" ht="36.75" customHeight="1">
      <c r="A670" s="669"/>
      <c r="B670" s="671"/>
      <c r="C670" s="96" t="s">
        <v>564</v>
      </c>
      <c r="D670" s="66">
        <v>10</v>
      </c>
      <c r="E670" s="67">
        <v>4</v>
      </c>
      <c r="F670" s="66">
        <f t="shared" si="13"/>
        <v>40</v>
      </c>
      <c r="G670" s="68">
        <v>291</v>
      </c>
    </row>
    <row r="671" spans="1:7" ht="36.75" customHeight="1">
      <c r="A671" s="669"/>
      <c r="B671" s="671"/>
      <c r="C671" s="96" t="s">
        <v>1012</v>
      </c>
      <c r="D671" s="66">
        <v>18</v>
      </c>
      <c r="E671" s="67">
        <v>4</v>
      </c>
      <c r="F671" s="66">
        <f t="shared" si="13"/>
        <v>72</v>
      </c>
      <c r="G671" s="68">
        <v>291</v>
      </c>
    </row>
    <row r="672" spans="1:7" ht="36.75" customHeight="1">
      <c r="A672" s="669"/>
      <c r="B672" s="671"/>
      <c r="C672" s="96" t="s">
        <v>567</v>
      </c>
      <c r="D672" s="66">
        <v>75</v>
      </c>
      <c r="E672" s="67">
        <v>4</v>
      </c>
      <c r="F672" s="66">
        <f t="shared" si="13"/>
        <v>300</v>
      </c>
      <c r="G672" s="68">
        <v>291</v>
      </c>
    </row>
    <row r="673" spans="1:7" ht="36.75" customHeight="1">
      <c r="A673" s="669"/>
      <c r="B673" s="671"/>
      <c r="C673" s="96" t="s">
        <v>88</v>
      </c>
      <c r="D673" s="66">
        <v>31</v>
      </c>
      <c r="E673" s="67">
        <v>53</v>
      </c>
      <c r="F673" s="66">
        <f t="shared" si="13"/>
        <v>1643</v>
      </c>
      <c r="G673" s="68">
        <v>292</v>
      </c>
    </row>
    <row r="674" spans="1:7" ht="36.75" customHeight="1">
      <c r="A674" s="669"/>
      <c r="B674" s="671"/>
      <c r="C674" s="96" t="s">
        <v>84</v>
      </c>
      <c r="D674" s="66">
        <v>18</v>
      </c>
      <c r="E674" s="67">
        <v>46</v>
      </c>
      <c r="F674" s="66">
        <f t="shared" si="13"/>
        <v>828</v>
      </c>
      <c r="G674" s="68">
        <v>292</v>
      </c>
    </row>
    <row r="675" spans="1:7" ht="36.75" customHeight="1">
      <c r="A675" s="669"/>
      <c r="B675" s="671"/>
      <c r="C675" s="96" t="s">
        <v>1267</v>
      </c>
      <c r="D675" s="66">
        <v>20</v>
      </c>
      <c r="E675" s="67">
        <v>41</v>
      </c>
      <c r="F675" s="66">
        <f t="shared" si="13"/>
        <v>820</v>
      </c>
      <c r="G675" s="68">
        <v>292</v>
      </c>
    </row>
    <row r="676" spans="1:7" ht="36.75" customHeight="1">
      <c r="A676" s="669"/>
      <c r="B676" s="671"/>
      <c r="C676" s="96" t="s">
        <v>576</v>
      </c>
      <c r="D676" s="66">
        <v>5</v>
      </c>
      <c r="E676" s="67">
        <v>360</v>
      </c>
      <c r="F676" s="66">
        <f>D676*E676</f>
        <v>1800</v>
      </c>
      <c r="G676" s="68">
        <v>297</v>
      </c>
    </row>
    <row r="677" spans="1:7" ht="36.75" customHeight="1">
      <c r="A677" s="669"/>
      <c r="B677" s="671"/>
      <c r="C677" s="96" t="s">
        <v>1152</v>
      </c>
      <c r="D677" s="66">
        <v>8</v>
      </c>
      <c r="E677" s="67">
        <v>225</v>
      </c>
      <c r="F677" s="66">
        <f t="shared" si="13"/>
        <v>1800</v>
      </c>
      <c r="G677" s="68">
        <v>297</v>
      </c>
    </row>
    <row r="678" spans="1:7" ht="36.75" customHeight="1">
      <c r="A678" s="669"/>
      <c r="B678" s="671"/>
      <c r="C678" s="96" t="s">
        <v>1152</v>
      </c>
      <c r="D678" s="66">
        <v>5</v>
      </c>
      <c r="E678" s="67">
        <v>313</v>
      </c>
      <c r="F678" s="66">
        <f t="shared" si="13"/>
        <v>1565</v>
      </c>
      <c r="G678" s="68">
        <v>297</v>
      </c>
    </row>
    <row r="679" spans="1:7" ht="36.75" customHeight="1">
      <c r="A679" s="669"/>
      <c r="B679" s="671"/>
      <c r="C679" s="517" t="s">
        <v>607</v>
      </c>
      <c r="D679" s="66"/>
      <c r="E679" s="67"/>
      <c r="F679" s="66">
        <v>291600</v>
      </c>
      <c r="G679" s="68">
        <v>298</v>
      </c>
    </row>
    <row r="680" spans="1:7" ht="36.75" customHeight="1">
      <c r="A680" s="669" t="s">
        <v>1255</v>
      </c>
      <c r="B680" s="671" t="s">
        <v>7</v>
      </c>
      <c r="C680" s="517" t="s">
        <v>1201</v>
      </c>
      <c r="D680" s="58">
        <f>F680/E680</f>
        <v>416.66666666666669</v>
      </c>
      <c r="E680" s="63">
        <v>12</v>
      </c>
      <c r="F680" s="58">
        <v>5000</v>
      </c>
      <c r="G680" s="65">
        <v>111</v>
      </c>
    </row>
    <row r="681" spans="1:7" ht="36.75" customHeight="1">
      <c r="A681" s="669"/>
      <c r="B681" s="671"/>
      <c r="C681" s="96" t="s">
        <v>530</v>
      </c>
      <c r="D681" s="58">
        <v>42</v>
      </c>
      <c r="E681" s="63">
        <v>98</v>
      </c>
      <c r="F681" s="58">
        <f>D681*E681+1</f>
        <v>4117</v>
      </c>
      <c r="G681" s="61">
        <v>241</v>
      </c>
    </row>
    <row r="682" spans="1:7" ht="36.75" customHeight="1">
      <c r="A682" s="669"/>
      <c r="B682" s="671"/>
      <c r="C682" s="96" t="s">
        <v>530</v>
      </c>
      <c r="D682" s="58">
        <v>45</v>
      </c>
      <c r="E682" s="63">
        <v>130</v>
      </c>
      <c r="F682" s="58">
        <f t="shared" ref="F682:F705" si="14">D682*E682</f>
        <v>5850</v>
      </c>
      <c r="G682" s="61">
        <v>241</v>
      </c>
    </row>
    <row r="683" spans="1:7" ht="36.75" customHeight="1">
      <c r="A683" s="669"/>
      <c r="B683" s="671"/>
      <c r="C683" s="96" t="s">
        <v>531</v>
      </c>
      <c r="D683" s="58">
        <v>110</v>
      </c>
      <c r="E683" s="63">
        <v>8</v>
      </c>
      <c r="F683" s="58">
        <f t="shared" si="14"/>
        <v>880</v>
      </c>
      <c r="G683" s="61">
        <v>243</v>
      </c>
    </row>
    <row r="684" spans="1:7" ht="36.75" customHeight="1">
      <c r="A684" s="669"/>
      <c r="B684" s="671"/>
      <c r="C684" s="96" t="s">
        <v>531</v>
      </c>
      <c r="D684" s="58">
        <v>110</v>
      </c>
      <c r="E684" s="63">
        <v>10</v>
      </c>
      <c r="F684" s="58">
        <f t="shared" si="14"/>
        <v>1100</v>
      </c>
      <c r="G684" s="61">
        <v>243</v>
      </c>
    </row>
    <row r="685" spans="1:7" ht="36.75" customHeight="1">
      <c r="A685" s="669"/>
      <c r="B685" s="671"/>
      <c r="C685" s="96" t="s">
        <v>541</v>
      </c>
      <c r="D685" s="58">
        <v>1200</v>
      </c>
      <c r="E685" s="63">
        <v>20</v>
      </c>
      <c r="F685" s="58">
        <f t="shared" si="14"/>
        <v>24000</v>
      </c>
      <c r="G685" s="61">
        <v>253</v>
      </c>
    </row>
    <row r="686" spans="1:7" ht="36.75" customHeight="1">
      <c r="A686" s="669"/>
      <c r="B686" s="671"/>
      <c r="C686" s="96" t="s">
        <v>583</v>
      </c>
      <c r="D686" s="58">
        <v>276.56</v>
      </c>
      <c r="E686" s="63">
        <v>41</v>
      </c>
      <c r="F686" s="58">
        <f>D686*E686+0.04</f>
        <v>11339.000000000002</v>
      </c>
      <c r="G686" s="61">
        <v>267</v>
      </c>
    </row>
    <row r="687" spans="1:7" ht="36.75" customHeight="1">
      <c r="A687" s="669"/>
      <c r="B687" s="671"/>
      <c r="C687" s="96" t="s">
        <v>1268</v>
      </c>
      <c r="D687" s="58">
        <v>40</v>
      </c>
      <c r="E687" s="63">
        <v>1351</v>
      </c>
      <c r="F687" s="58">
        <f t="shared" si="14"/>
        <v>54040</v>
      </c>
      <c r="G687" s="61">
        <v>281</v>
      </c>
    </row>
    <row r="688" spans="1:7" ht="36.75" customHeight="1">
      <c r="A688" s="669"/>
      <c r="B688" s="671"/>
      <c r="C688" s="96" t="s">
        <v>1204</v>
      </c>
      <c r="D688" s="58">
        <v>50</v>
      </c>
      <c r="E688" s="63">
        <v>5</v>
      </c>
      <c r="F688" s="58">
        <f t="shared" si="14"/>
        <v>250</v>
      </c>
      <c r="G688" s="61">
        <v>282</v>
      </c>
    </row>
    <row r="689" spans="1:7" ht="36.75" customHeight="1">
      <c r="A689" s="669"/>
      <c r="B689" s="671"/>
      <c r="C689" s="96" t="s">
        <v>1269</v>
      </c>
      <c r="D689" s="58">
        <v>1250</v>
      </c>
      <c r="E689" s="63">
        <v>8</v>
      </c>
      <c r="F689" s="58">
        <f t="shared" si="14"/>
        <v>10000</v>
      </c>
      <c r="G689" s="61">
        <v>284</v>
      </c>
    </row>
    <row r="690" spans="1:7" ht="36.75" customHeight="1">
      <c r="A690" s="669"/>
      <c r="B690" s="671"/>
      <c r="C690" s="96" t="s">
        <v>1111</v>
      </c>
      <c r="D690" s="58">
        <v>350</v>
      </c>
      <c r="E690" s="63">
        <v>18</v>
      </c>
      <c r="F690" s="58">
        <f t="shared" si="14"/>
        <v>6300</v>
      </c>
      <c r="G690" s="61">
        <v>286</v>
      </c>
    </row>
    <row r="691" spans="1:7" ht="36.75" customHeight="1">
      <c r="A691" s="669"/>
      <c r="B691" s="671"/>
      <c r="C691" s="96" t="s">
        <v>560</v>
      </c>
      <c r="D691" s="58">
        <v>6</v>
      </c>
      <c r="E691" s="63">
        <v>26</v>
      </c>
      <c r="F691" s="58">
        <f t="shared" si="14"/>
        <v>156</v>
      </c>
      <c r="G691" s="61">
        <v>291</v>
      </c>
    </row>
    <row r="692" spans="1:7" ht="36.75" customHeight="1">
      <c r="A692" s="669"/>
      <c r="B692" s="671"/>
      <c r="C692" s="96" t="s">
        <v>563</v>
      </c>
      <c r="D692" s="58">
        <v>20</v>
      </c>
      <c r="E692" s="63">
        <v>36</v>
      </c>
      <c r="F692" s="58">
        <f t="shared" si="14"/>
        <v>720</v>
      </c>
      <c r="G692" s="61">
        <v>291</v>
      </c>
    </row>
    <row r="693" spans="1:7" ht="36.75" customHeight="1">
      <c r="A693" s="669"/>
      <c r="B693" s="671"/>
      <c r="C693" s="96" t="s">
        <v>566</v>
      </c>
      <c r="D693" s="58">
        <v>2</v>
      </c>
      <c r="E693" s="63">
        <v>361</v>
      </c>
      <c r="F693" s="58">
        <f t="shared" si="14"/>
        <v>722</v>
      </c>
      <c r="G693" s="61">
        <v>291</v>
      </c>
    </row>
    <row r="694" spans="1:7" ht="36.75" customHeight="1">
      <c r="A694" s="669"/>
      <c r="B694" s="671"/>
      <c r="C694" s="96" t="s">
        <v>88</v>
      </c>
      <c r="D694" s="58">
        <v>33</v>
      </c>
      <c r="E694" s="63">
        <v>50</v>
      </c>
      <c r="F694" s="58">
        <f t="shared" si="14"/>
        <v>1650</v>
      </c>
      <c r="G694" s="61">
        <v>292</v>
      </c>
    </row>
    <row r="695" spans="1:7" ht="36.75" customHeight="1">
      <c r="A695" s="669"/>
      <c r="B695" s="671"/>
      <c r="C695" s="96" t="s">
        <v>84</v>
      </c>
      <c r="D695" s="58">
        <v>20</v>
      </c>
      <c r="E695" s="63">
        <v>21</v>
      </c>
      <c r="F695" s="58">
        <f t="shared" si="14"/>
        <v>420</v>
      </c>
      <c r="G695" s="61">
        <v>292</v>
      </c>
    </row>
    <row r="696" spans="1:7" ht="36.75" customHeight="1">
      <c r="A696" s="669"/>
      <c r="B696" s="671"/>
      <c r="C696" s="96" t="s">
        <v>830</v>
      </c>
      <c r="D696" s="58">
        <v>48</v>
      </c>
      <c r="E696" s="63">
        <v>8</v>
      </c>
      <c r="F696" s="58">
        <f t="shared" si="14"/>
        <v>384</v>
      </c>
      <c r="G696" s="61">
        <v>292</v>
      </c>
    </row>
    <row r="697" spans="1:7" ht="36.75" customHeight="1">
      <c r="A697" s="669"/>
      <c r="B697" s="671"/>
      <c r="C697" s="96" t="s">
        <v>1270</v>
      </c>
      <c r="D697" s="58">
        <v>16</v>
      </c>
      <c r="E697" s="63">
        <v>18</v>
      </c>
      <c r="F697" s="58">
        <f t="shared" si="14"/>
        <v>288</v>
      </c>
      <c r="G697" s="61">
        <v>292</v>
      </c>
    </row>
    <row r="698" spans="1:7" ht="36.75" customHeight="1">
      <c r="A698" s="669"/>
      <c r="B698" s="671"/>
      <c r="C698" s="96" t="s">
        <v>572</v>
      </c>
      <c r="D698" s="58">
        <v>15</v>
      </c>
      <c r="E698" s="63">
        <v>35</v>
      </c>
      <c r="F698" s="58">
        <f t="shared" si="14"/>
        <v>525</v>
      </c>
      <c r="G698" s="61">
        <v>292</v>
      </c>
    </row>
    <row r="699" spans="1:7" ht="36.75" customHeight="1">
      <c r="A699" s="669"/>
      <c r="B699" s="671"/>
      <c r="C699" s="96" t="s">
        <v>576</v>
      </c>
      <c r="D699" s="58">
        <v>5</v>
      </c>
      <c r="E699" s="63">
        <v>30</v>
      </c>
      <c r="F699" s="58">
        <f t="shared" si="14"/>
        <v>150</v>
      </c>
      <c r="G699" s="61">
        <v>297</v>
      </c>
    </row>
    <row r="700" spans="1:7" ht="36.75" customHeight="1">
      <c r="A700" s="669"/>
      <c r="B700" s="671"/>
      <c r="C700" s="96" t="s">
        <v>1152</v>
      </c>
      <c r="D700" s="58">
        <v>95</v>
      </c>
      <c r="E700" s="63">
        <v>16</v>
      </c>
      <c r="F700" s="58">
        <f t="shared" si="14"/>
        <v>1520</v>
      </c>
      <c r="G700" s="61">
        <v>297</v>
      </c>
    </row>
    <row r="701" spans="1:7" ht="36.75" customHeight="1">
      <c r="A701" s="669"/>
      <c r="B701" s="671"/>
      <c r="C701" s="96" t="s">
        <v>577</v>
      </c>
      <c r="D701" s="58">
        <v>4</v>
      </c>
      <c r="E701" s="63">
        <v>402</v>
      </c>
      <c r="F701" s="58">
        <f t="shared" si="14"/>
        <v>1608</v>
      </c>
      <c r="G701" s="61">
        <v>297</v>
      </c>
    </row>
    <row r="702" spans="1:7" ht="36.75" customHeight="1">
      <c r="A702" s="669"/>
      <c r="B702" s="671"/>
      <c r="C702" s="96" t="s">
        <v>1150</v>
      </c>
      <c r="D702" s="58">
        <v>14</v>
      </c>
      <c r="E702" s="63">
        <v>40</v>
      </c>
      <c r="F702" s="58">
        <f t="shared" si="14"/>
        <v>560</v>
      </c>
      <c r="G702" s="61">
        <v>297</v>
      </c>
    </row>
    <row r="703" spans="1:7" ht="36.75" customHeight="1">
      <c r="A703" s="669"/>
      <c r="B703" s="671"/>
      <c r="C703" s="96" t="s">
        <v>1150</v>
      </c>
      <c r="D703" s="58">
        <v>17</v>
      </c>
      <c r="E703" s="63">
        <v>42</v>
      </c>
      <c r="F703" s="58">
        <f t="shared" si="14"/>
        <v>714</v>
      </c>
      <c r="G703" s="61">
        <v>297</v>
      </c>
    </row>
    <row r="704" spans="1:7" ht="36.75" customHeight="1">
      <c r="A704" s="669"/>
      <c r="B704" s="671"/>
      <c r="C704" s="96" t="s">
        <v>578</v>
      </c>
      <c r="D704" s="58">
        <v>17</v>
      </c>
      <c r="E704" s="63">
        <v>40</v>
      </c>
      <c r="F704" s="58">
        <f t="shared" si="14"/>
        <v>680</v>
      </c>
      <c r="G704" s="61">
        <v>297</v>
      </c>
    </row>
    <row r="705" spans="1:7" ht="36.75" customHeight="1">
      <c r="A705" s="669"/>
      <c r="B705" s="671"/>
      <c r="C705" s="96" t="s">
        <v>1214</v>
      </c>
      <c r="D705" s="58">
        <v>40</v>
      </c>
      <c r="E705" s="63">
        <v>40</v>
      </c>
      <c r="F705" s="58">
        <f t="shared" si="14"/>
        <v>1600</v>
      </c>
      <c r="G705" s="61">
        <v>297</v>
      </c>
    </row>
    <row r="706" spans="1:7" ht="36.75" customHeight="1">
      <c r="A706" s="669"/>
      <c r="B706" s="671"/>
      <c r="C706" s="517" t="s">
        <v>1198</v>
      </c>
      <c r="D706" s="58"/>
      <c r="E706" s="63"/>
      <c r="F706" s="58">
        <v>35427</v>
      </c>
      <c r="G706" s="61">
        <v>298</v>
      </c>
    </row>
    <row r="707" spans="1:7" ht="36.75" customHeight="1">
      <c r="A707" s="690"/>
      <c r="B707" s="676"/>
      <c r="C707" s="119" t="s">
        <v>28</v>
      </c>
      <c r="D707" s="141"/>
      <c r="E707" s="124"/>
      <c r="F707" s="141">
        <v>35000</v>
      </c>
      <c r="G707" s="573">
        <v>328</v>
      </c>
    </row>
    <row r="708" spans="1:7" ht="36.75" customHeight="1">
      <c r="A708" s="669" t="s">
        <v>1271</v>
      </c>
      <c r="B708" s="671" t="s">
        <v>7</v>
      </c>
      <c r="C708" s="96" t="s">
        <v>1201</v>
      </c>
      <c r="D708" s="151">
        <v>2145.66</v>
      </c>
      <c r="E708" s="94">
        <v>12</v>
      </c>
      <c r="F708" s="151">
        <v>58200</v>
      </c>
      <c r="G708" s="65">
        <v>111</v>
      </c>
    </row>
    <row r="709" spans="1:7" ht="36.75" customHeight="1">
      <c r="A709" s="669"/>
      <c r="B709" s="671"/>
      <c r="C709" s="96" t="s">
        <v>1172</v>
      </c>
      <c r="D709" s="151">
        <v>1665</v>
      </c>
      <c r="E709" s="94">
        <v>12</v>
      </c>
      <c r="F709" s="151">
        <v>22800</v>
      </c>
      <c r="G709" s="65">
        <v>113</v>
      </c>
    </row>
    <row r="710" spans="1:7" ht="36.75" customHeight="1">
      <c r="A710" s="669"/>
      <c r="B710" s="675" t="s">
        <v>4901</v>
      </c>
      <c r="C710" s="95" t="s">
        <v>1180</v>
      </c>
      <c r="D710" s="158">
        <v>833.33</v>
      </c>
      <c r="E710" s="159">
        <v>12</v>
      </c>
      <c r="F710" s="158">
        <v>10000</v>
      </c>
      <c r="G710" s="569">
        <v>165</v>
      </c>
    </row>
    <row r="711" spans="1:7" ht="36.75" customHeight="1">
      <c r="A711" s="669"/>
      <c r="B711" s="675"/>
      <c r="C711" s="517" t="s">
        <v>1183</v>
      </c>
      <c r="D711" s="517"/>
      <c r="E711" s="517"/>
      <c r="F711" s="165">
        <v>10000</v>
      </c>
      <c r="G711" s="574">
        <v>168</v>
      </c>
    </row>
    <row r="712" spans="1:7" ht="36.75" customHeight="1">
      <c r="A712" s="669"/>
      <c r="B712" s="675"/>
      <c r="C712" s="96" t="s">
        <v>1272</v>
      </c>
      <c r="D712" s="151">
        <v>87.5</v>
      </c>
      <c r="E712" s="94">
        <v>80</v>
      </c>
      <c r="F712" s="151">
        <v>10000</v>
      </c>
      <c r="G712" s="61">
        <v>241</v>
      </c>
    </row>
    <row r="713" spans="1:7" ht="36.75" customHeight="1">
      <c r="A713" s="669"/>
      <c r="B713" s="675"/>
      <c r="C713" s="96" t="s">
        <v>530</v>
      </c>
      <c r="D713" s="151">
        <v>50</v>
      </c>
      <c r="E713" s="94">
        <v>100</v>
      </c>
      <c r="F713" s="151">
        <v>10040</v>
      </c>
      <c r="G713" s="61">
        <v>243</v>
      </c>
    </row>
    <row r="714" spans="1:7" ht="36.75" customHeight="1">
      <c r="A714" s="669"/>
      <c r="B714" s="675"/>
      <c r="C714" s="96" t="s">
        <v>531</v>
      </c>
      <c r="D714" s="151">
        <v>100</v>
      </c>
      <c r="E714" s="94">
        <v>15</v>
      </c>
      <c r="F714" s="151">
        <v>1500</v>
      </c>
      <c r="G714" s="61">
        <v>243</v>
      </c>
    </row>
    <row r="715" spans="1:7" ht="36.75" customHeight="1">
      <c r="A715" s="669"/>
      <c r="B715" s="675"/>
      <c r="C715" s="96" t="s">
        <v>1273</v>
      </c>
      <c r="D715" s="151">
        <v>100</v>
      </c>
      <c r="E715" s="94">
        <v>15</v>
      </c>
      <c r="F715" s="151">
        <v>1500</v>
      </c>
      <c r="G715" s="61">
        <v>243</v>
      </c>
    </row>
    <row r="716" spans="1:7" ht="36.75" customHeight="1">
      <c r="A716" s="669"/>
      <c r="B716" s="675"/>
      <c r="C716" s="96" t="s">
        <v>846</v>
      </c>
      <c r="D716" s="151">
        <v>6</v>
      </c>
      <c r="E716" s="94">
        <v>50</v>
      </c>
      <c r="F716" s="151">
        <v>500</v>
      </c>
      <c r="G716" s="61">
        <v>253</v>
      </c>
    </row>
    <row r="717" spans="1:7" ht="36.75" customHeight="1">
      <c r="A717" s="669"/>
      <c r="B717" s="675"/>
      <c r="C717" s="96" t="s">
        <v>1224</v>
      </c>
      <c r="D717" s="151">
        <v>1250</v>
      </c>
      <c r="E717" s="94">
        <v>16</v>
      </c>
      <c r="F717" s="151">
        <v>60000</v>
      </c>
      <c r="G717" s="61">
        <v>261</v>
      </c>
    </row>
    <row r="718" spans="1:7" ht="36.75" customHeight="1">
      <c r="A718" s="669"/>
      <c r="B718" s="675"/>
      <c r="C718" s="96" t="s">
        <v>1274</v>
      </c>
      <c r="D718" s="151">
        <v>272.7</v>
      </c>
      <c r="E718" s="94">
        <v>10</v>
      </c>
      <c r="F718" s="151">
        <v>5000</v>
      </c>
      <c r="G718" s="61">
        <v>261</v>
      </c>
    </row>
    <row r="719" spans="1:7" ht="36.75" customHeight="1">
      <c r="A719" s="669"/>
      <c r="B719" s="675"/>
      <c r="C719" s="96" t="s">
        <v>1275</v>
      </c>
      <c r="D719" s="151">
        <v>545.6</v>
      </c>
      <c r="E719" s="94">
        <v>5</v>
      </c>
      <c r="F719" s="151">
        <v>5000</v>
      </c>
      <c r="G719" s="61">
        <v>267</v>
      </c>
    </row>
    <row r="720" spans="1:7" ht="36.75" customHeight="1">
      <c r="A720" s="669"/>
      <c r="B720" s="675"/>
      <c r="C720" s="96" t="s">
        <v>596</v>
      </c>
      <c r="D720" s="151">
        <v>241.04</v>
      </c>
      <c r="E720" s="94">
        <v>50</v>
      </c>
      <c r="F720" s="151">
        <v>20000</v>
      </c>
      <c r="G720" s="61">
        <v>267</v>
      </c>
    </row>
    <row r="721" spans="1:7" ht="36.75" customHeight="1">
      <c r="A721" s="669"/>
      <c r="B721" s="675"/>
      <c r="C721" s="96" t="s">
        <v>548</v>
      </c>
      <c r="D721" s="151">
        <v>602.54999999999995</v>
      </c>
      <c r="E721" s="94">
        <v>20</v>
      </c>
      <c r="F721" s="151">
        <v>20000</v>
      </c>
      <c r="G721" s="61">
        <v>268</v>
      </c>
    </row>
    <row r="722" spans="1:7" ht="36.75" customHeight="1">
      <c r="A722" s="669"/>
      <c r="B722" s="675"/>
      <c r="C722" s="96" t="s">
        <v>1276</v>
      </c>
      <c r="D722" s="151">
        <v>51.65</v>
      </c>
      <c r="E722" s="94">
        <v>40</v>
      </c>
      <c r="F722" s="151">
        <v>5000</v>
      </c>
      <c r="G722" s="61">
        <v>284</v>
      </c>
    </row>
    <row r="723" spans="1:7" ht="36.75" customHeight="1">
      <c r="A723" s="669"/>
      <c r="B723" s="675"/>
      <c r="C723" s="96" t="s">
        <v>1277</v>
      </c>
      <c r="D723" s="151">
        <v>125</v>
      </c>
      <c r="E723" s="94">
        <v>80</v>
      </c>
      <c r="F723" s="151">
        <v>10000</v>
      </c>
      <c r="G723" s="61">
        <v>286</v>
      </c>
    </row>
    <row r="724" spans="1:7" ht="36.75" customHeight="1">
      <c r="A724" s="669"/>
      <c r="B724" s="675"/>
      <c r="C724" s="96" t="s">
        <v>1278</v>
      </c>
      <c r="D724" s="151">
        <v>281.8</v>
      </c>
      <c r="E724" s="94">
        <v>50</v>
      </c>
      <c r="F724" s="151">
        <v>5000</v>
      </c>
      <c r="G724" s="61">
        <v>291</v>
      </c>
    </row>
    <row r="725" spans="1:7" ht="36.75" customHeight="1">
      <c r="A725" s="669"/>
      <c r="B725" s="675"/>
      <c r="C725" s="96" t="s">
        <v>560</v>
      </c>
      <c r="D725" s="151">
        <v>6</v>
      </c>
      <c r="E725" s="94">
        <v>1000</v>
      </c>
      <c r="F725" s="151">
        <v>4090</v>
      </c>
      <c r="G725" s="61">
        <v>291</v>
      </c>
    </row>
    <row r="726" spans="1:7" ht="36.75" customHeight="1">
      <c r="A726" s="669"/>
      <c r="B726" s="675"/>
      <c r="C726" s="96" t="s">
        <v>562</v>
      </c>
      <c r="D726" s="151">
        <v>75</v>
      </c>
      <c r="E726" s="94">
        <v>15</v>
      </c>
      <c r="F726" s="151">
        <v>1125</v>
      </c>
      <c r="G726" s="61">
        <v>291</v>
      </c>
    </row>
    <row r="727" spans="1:7" ht="36.75" customHeight="1">
      <c r="A727" s="669"/>
      <c r="B727" s="675"/>
      <c r="C727" s="96" t="s">
        <v>563</v>
      </c>
      <c r="D727" s="151">
        <v>20</v>
      </c>
      <c r="E727" s="94">
        <v>60</v>
      </c>
      <c r="F727" s="151">
        <v>1200</v>
      </c>
      <c r="G727" s="61">
        <v>291</v>
      </c>
    </row>
    <row r="728" spans="1:7" ht="36.75" customHeight="1">
      <c r="A728" s="669"/>
      <c r="B728" s="675"/>
      <c r="C728" s="96" t="s">
        <v>565</v>
      </c>
      <c r="D728" s="151">
        <v>2</v>
      </c>
      <c r="E728" s="94">
        <v>300</v>
      </c>
      <c r="F728" s="151">
        <v>600</v>
      </c>
      <c r="G728" s="61">
        <v>292</v>
      </c>
    </row>
    <row r="729" spans="1:7" ht="36.75" customHeight="1">
      <c r="A729" s="669"/>
      <c r="B729" s="675"/>
      <c r="C729" s="96" t="s">
        <v>588</v>
      </c>
      <c r="D729" s="151">
        <v>14</v>
      </c>
      <c r="E729" s="94">
        <v>45</v>
      </c>
      <c r="F729" s="151">
        <v>630</v>
      </c>
      <c r="G729" s="61">
        <v>292</v>
      </c>
    </row>
    <row r="730" spans="1:7" ht="36.75" customHeight="1">
      <c r="A730" s="669"/>
      <c r="B730" s="675"/>
      <c r="C730" s="96" t="s">
        <v>88</v>
      </c>
      <c r="D730" s="151">
        <v>45</v>
      </c>
      <c r="E730" s="94">
        <v>30</v>
      </c>
      <c r="F730" s="151">
        <v>1090</v>
      </c>
      <c r="G730" s="61">
        <v>292</v>
      </c>
    </row>
    <row r="731" spans="1:7" ht="36.75" customHeight="1">
      <c r="A731" s="669"/>
      <c r="B731" s="675"/>
      <c r="C731" s="96" t="s">
        <v>1270</v>
      </c>
      <c r="D731" s="151">
        <v>16</v>
      </c>
      <c r="E731" s="94">
        <v>34</v>
      </c>
      <c r="F731" s="151">
        <v>544</v>
      </c>
      <c r="G731" s="61">
        <v>292</v>
      </c>
    </row>
    <row r="732" spans="1:7" ht="36.75" customHeight="1">
      <c r="A732" s="669"/>
      <c r="B732" s="675"/>
      <c r="C732" s="96" t="s">
        <v>572</v>
      </c>
      <c r="D732" s="151">
        <v>15</v>
      </c>
      <c r="E732" s="94">
        <v>16</v>
      </c>
      <c r="F732" s="151">
        <v>240</v>
      </c>
      <c r="G732" s="61">
        <v>297</v>
      </c>
    </row>
    <row r="733" spans="1:7" ht="36.75" customHeight="1">
      <c r="A733" s="669"/>
      <c r="B733" s="675"/>
      <c r="C733" s="96" t="s">
        <v>576</v>
      </c>
      <c r="D733" s="151">
        <v>100</v>
      </c>
      <c r="E733" s="94">
        <v>100</v>
      </c>
      <c r="F733" s="151">
        <v>10000</v>
      </c>
      <c r="G733" s="61">
        <v>261</v>
      </c>
    </row>
    <row r="734" spans="1:7" ht="36.75" customHeight="1">
      <c r="A734" s="669"/>
      <c r="B734" s="675"/>
      <c r="C734" s="517" t="s">
        <v>1198</v>
      </c>
      <c r="D734" s="96"/>
      <c r="E734" s="94"/>
      <c r="F734" s="151">
        <v>277040</v>
      </c>
      <c r="G734" s="61">
        <v>292</v>
      </c>
    </row>
    <row r="735" spans="1:7" ht="36.75" customHeight="1">
      <c r="A735" s="668" t="s">
        <v>1279</v>
      </c>
      <c r="B735" s="670" t="s">
        <v>7</v>
      </c>
      <c r="C735" s="127" t="s">
        <v>1210</v>
      </c>
      <c r="D735" s="148">
        <f>F735/E735</f>
        <v>2145.6666666666665</v>
      </c>
      <c r="E735" s="128">
        <v>12</v>
      </c>
      <c r="F735" s="148">
        <v>25748</v>
      </c>
      <c r="G735" s="129">
        <v>111</v>
      </c>
    </row>
    <row r="736" spans="1:7" ht="36.75" customHeight="1">
      <c r="A736" s="669"/>
      <c r="B736" s="671"/>
      <c r="C736" s="517" t="s">
        <v>1211</v>
      </c>
      <c r="D736" s="58">
        <f>F736/E736</f>
        <v>1665</v>
      </c>
      <c r="E736" s="63">
        <v>12</v>
      </c>
      <c r="F736" s="58">
        <v>19980</v>
      </c>
      <c r="G736" s="65">
        <v>113</v>
      </c>
    </row>
    <row r="737" spans="1:7" ht="36.75" customHeight="1">
      <c r="A737" s="669"/>
      <c r="B737" s="671"/>
      <c r="C737" s="517" t="s">
        <v>1221</v>
      </c>
      <c r="D737" s="58">
        <v>50</v>
      </c>
      <c r="E737" s="63">
        <v>160</v>
      </c>
      <c r="F737" s="58">
        <v>8000</v>
      </c>
      <c r="G737" s="65">
        <v>211</v>
      </c>
    </row>
    <row r="738" spans="1:7" ht="36.75" customHeight="1">
      <c r="A738" s="669"/>
      <c r="B738" s="671"/>
      <c r="C738" s="96" t="s">
        <v>1212</v>
      </c>
      <c r="D738" s="58">
        <v>50</v>
      </c>
      <c r="E738" s="63">
        <v>130</v>
      </c>
      <c r="F738" s="58">
        <f>D738*E738</f>
        <v>6500</v>
      </c>
      <c r="G738" s="61">
        <v>214</v>
      </c>
    </row>
    <row r="739" spans="1:7" ht="36.75" customHeight="1">
      <c r="A739" s="669"/>
      <c r="B739" s="676" t="s">
        <v>4901</v>
      </c>
      <c r="C739" s="96" t="s">
        <v>1056</v>
      </c>
      <c r="D739" s="58">
        <v>50</v>
      </c>
      <c r="E739" s="63">
        <v>25</v>
      </c>
      <c r="F739" s="58">
        <f>D739*E739</f>
        <v>1250</v>
      </c>
      <c r="G739" s="61">
        <v>224</v>
      </c>
    </row>
    <row r="740" spans="1:7" ht="36.75" customHeight="1">
      <c r="A740" s="669"/>
      <c r="B740" s="677"/>
      <c r="C740" s="96" t="s">
        <v>1194</v>
      </c>
      <c r="D740" s="58">
        <v>50</v>
      </c>
      <c r="E740" s="63">
        <v>140</v>
      </c>
      <c r="F740" s="58">
        <f>D740*E740</f>
        <v>7000</v>
      </c>
      <c r="G740" s="61">
        <v>233</v>
      </c>
    </row>
    <row r="741" spans="1:7" ht="36.75" customHeight="1">
      <c r="A741" s="669"/>
      <c r="B741" s="677"/>
      <c r="C741" s="96" t="s">
        <v>1193</v>
      </c>
      <c r="D741" s="137">
        <v>20</v>
      </c>
      <c r="E741" s="69">
        <v>400</v>
      </c>
      <c r="F741" s="137">
        <f>(D741*E741)</f>
        <v>8000</v>
      </c>
      <c r="G741" s="318">
        <v>232</v>
      </c>
    </row>
    <row r="742" spans="1:7" ht="36.75" customHeight="1">
      <c r="A742" s="669"/>
      <c r="B742" s="677"/>
      <c r="C742" s="96" t="s">
        <v>532</v>
      </c>
      <c r="D742" s="58">
        <v>50</v>
      </c>
      <c r="E742" s="63">
        <v>100</v>
      </c>
      <c r="F742" s="58">
        <f t="shared" ref="F742:F762" si="15">D742*E742</f>
        <v>5000</v>
      </c>
      <c r="G742" s="61">
        <v>241</v>
      </c>
    </row>
    <row r="743" spans="1:7" ht="36.75" customHeight="1">
      <c r="A743" s="669"/>
      <c r="B743" s="677"/>
      <c r="C743" s="96" t="s">
        <v>531</v>
      </c>
      <c r="D743" s="58">
        <v>110</v>
      </c>
      <c r="E743" s="63">
        <v>14</v>
      </c>
      <c r="F743" s="58">
        <f t="shared" si="15"/>
        <v>1540</v>
      </c>
      <c r="G743" s="61">
        <v>243</v>
      </c>
    </row>
    <row r="744" spans="1:7" ht="36.75" customHeight="1">
      <c r="A744" s="669"/>
      <c r="B744" s="677"/>
      <c r="C744" s="96" t="s">
        <v>531</v>
      </c>
      <c r="D744" s="58">
        <v>110</v>
      </c>
      <c r="E744" s="63">
        <v>16</v>
      </c>
      <c r="F744" s="58">
        <f t="shared" si="15"/>
        <v>1760</v>
      </c>
      <c r="G744" s="61">
        <v>243</v>
      </c>
    </row>
    <row r="745" spans="1:7" ht="36.75" customHeight="1">
      <c r="A745" s="669"/>
      <c r="B745" s="677"/>
      <c r="C745" s="96" t="s">
        <v>537</v>
      </c>
      <c r="D745" s="58">
        <v>5</v>
      </c>
      <c r="E745" s="63">
        <f>140+93</f>
        <v>233</v>
      </c>
      <c r="F745" s="58">
        <f t="shared" si="15"/>
        <v>1165</v>
      </c>
      <c r="G745" s="61">
        <v>244</v>
      </c>
    </row>
    <row r="746" spans="1:7" ht="36.75" customHeight="1">
      <c r="A746" s="669"/>
      <c r="B746" s="677"/>
      <c r="C746" s="96" t="s">
        <v>1224</v>
      </c>
      <c r="D746" s="58">
        <v>1000</v>
      </c>
      <c r="E746" s="63">
        <v>20</v>
      </c>
      <c r="F746" s="58">
        <f t="shared" si="15"/>
        <v>20000</v>
      </c>
      <c r="G746" s="61">
        <v>253</v>
      </c>
    </row>
    <row r="747" spans="1:7" ht="36.75" customHeight="1">
      <c r="A747" s="669"/>
      <c r="B747" s="677"/>
      <c r="C747" s="121" t="s">
        <v>996</v>
      </c>
      <c r="D747" s="139">
        <v>150</v>
      </c>
      <c r="E747" s="120">
        <v>30</v>
      </c>
      <c r="F747" s="139">
        <f t="shared" si="15"/>
        <v>4500</v>
      </c>
      <c r="G747" s="572">
        <v>261</v>
      </c>
    </row>
    <row r="748" spans="1:7" ht="36.75" customHeight="1">
      <c r="A748" s="669"/>
      <c r="B748" s="677"/>
      <c r="C748" s="121" t="s">
        <v>1213</v>
      </c>
      <c r="D748" s="139">
        <v>5</v>
      </c>
      <c r="E748" s="120">
        <v>191</v>
      </c>
      <c r="F748" s="139">
        <f t="shared" si="15"/>
        <v>955</v>
      </c>
      <c r="G748" s="572">
        <v>261</v>
      </c>
    </row>
    <row r="749" spans="1:7" ht="36.75" customHeight="1">
      <c r="A749" s="669"/>
      <c r="B749" s="677"/>
      <c r="C749" s="96" t="s">
        <v>1218</v>
      </c>
      <c r="D749" s="58">
        <v>150.125</v>
      </c>
      <c r="E749" s="63">
        <v>24</v>
      </c>
      <c r="F749" s="58">
        <f t="shared" si="15"/>
        <v>3603</v>
      </c>
      <c r="G749" s="61">
        <v>267</v>
      </c>
    </row>
    <row r="750" spans="1:7" ht="36.75" customHeight="1">
      <c r="A750" s="669"/>
      <c r="B750" s="677"/>
      <c r="C750" s="96" t="s">
        <v>1280</v>
      </c>
      <c r="D750" s="58">
        <v>350</v>
      </c>
      <c r="E750" s="63">
        <v>30</v>
      </c>
      <c r="F750" s="58">
        <f t="shared" si="15"/>
        <v>10500</v>
      </c>
      <c r="G750" s="61">
        <v>267</v>
      </c>
    </row>
    <row r="751" spans="1:7" ht="36.75" customHeight="1">
      <c r="A751" s="669"/>
      <c r="B751" s="677"/>
      <c r="C751" s="96" t="s">
        <v>1281</v>
      </c>
      <c r="D751" s="58">
        <v>400</v>
      </c>
      <c r="E751" s="63">
        <v>25</v>
      </c>
      <c r="F751" s="58">
        <f t="shared" si="15"/>
        <v>10000</v>
      </c>
      <c r="G751" s="61">
        <v>267</v>
      </c>
    </row>
    <row r="752" spans="1:7" ht="36.75" customHeight="1">
      <c r="A752" s="669"/>
      <c r="B752" s="677"/>
      <c r="C752" s="96" t="s">
        <v>552</v>
      </c>
      <c r="D752" s="58">
        <v>41.32</v>
      </c>
      <c r="E752" s="63">
        <v>50</v>
      </c>
      <c r="F752" s="58">
        <f t="shared" si="15"/>
        <v>2066</v>
      </c>
      <c r="G752" s="61">
        <v>268</v>
      </c>
    </row>
    <row r="753" spans="1:7" ht="36.75" customHeight="1">
      <c r="A753" s="669"/>
      <c r="B753" s="677"/>
      <c r="C753" s="96" t="s">
        <v>1282</v>
      </c>
      <c r="D753" s="58">
        <v>500</v>
      </c>
      <c r="E753" s="63">
        <v>8</v>
      </c>
      <c r="F753" s="58">
        <f t="shared" si="15"/>
        <v>4000</v>
      </c>
      <c r="G753" s="61">
        <v>272</v>
      </c>
    </row>
    <row r="754" spans="1:7" ht="36.75" customHeight="1">
      <c r="A754" s="669"/>
      <c r="B754" s="677"/>
      <c r="C754" s="96" t="s">
        <v>1235</v>
      </c>
      <c r="D754" s="58">
        <v>410</v>
      </c>
      <c r="E754" s="63">
        <v>5</v>
      </c>
      <c r="F754" s="58">
        <f t="shared" si="15"/>
        <v>2050</v>
      </c>
      <c r="G754" s="61">
        <v>273</v>
      </c>
    </row>
    <row r="755" spans="1:7" ht="36.75" customHeight="1">
      <c r="A755" s="669"/>
      <c r="B755" s="677"/>
      <c r="C755" s="96" t="s">
        <v>556</v>
      </c>
      <c r="D755" s="58">
        <v>199.5</v>
      </c>
      <c r="E755" s="63">
        <v>50</v>
      </c>
      <c r="F755" s="58">
        <f t="shared" si="15"/>
        <v>9975</v>
      </c>
      <c r="G755" s="61">
        <v>281</v>
      </c>
    </row>
    <row r="756" spans="1:7" ht="36.75" customHeight="1">
      <c r="A756" s="669"/>
      <c r="B756" s="677"/>
      <c r="C756" s="96" t="s">
        <v>1238</v>
      </c>
      <c r="D756" s="58">
        <v>310.41660000000002</v>
      </c>
      <c r="E756" s="63">
        <v>240</v>
      </c>
      <c r="F756" s="58">
        <f>D756*E756+0.02</f>
        <v>74500.004000000001</v>
      </c>
      <c r="G756" s="61">
        <v>282</v>
      </c>
    </row>
    <row r="757" spans="1:7" ht="36.75" customHeight="1">
      <c r="A757" s="669"/>
      <c r="B757" s="677"/>
      <c r="C757" s="96" t="s">
        <v>1262</v>
      </c>
      <c r="D757" s="58">
        <v>500</v>
      </c>
      <c r="E757" s="63">
        <v>20</v>
      </c>
      <c r="F757" s="58">
        <f t="shared" si="15"/>
        <v>10000</v>
      </c>
      <c r="G757" s="61">
        <v>283</v>
      </c>
    </row>
    <row r="758" spans="1:7" ht="36.75" customHeight="1">
      <c r="A758" s="669"/>
      <c r="B758" s="677"/>
      <c r="C758" s="96" t="s">
        <v>1219</v>
      </c>
      <c r="D758" s="58">
        <v>500</v>
      </c>
      <c r="E758" s="63">
        <v>20</v>
      </c>
      <c r="F758" s="58">
        <f t="shared" si="15"/>
        <v>10000</v>
      </c>
      <c r="G758" s="61">
        <v>284</v>
      </c>
    </row>
    <row r="759" spans="1:7" ht="36.75" customHeight="1">
      <c r="A759" s="669"/>
      <c r="B759" s="677"/>
      <c r="C759" s="96" t="s">
        <v>1111</v>
      </c>
      <c r="D759" s="58">
        <v>352.25</v>
      </c>
      <c r="E759" s="63">
        <v>40</v>
      </c>
      <c r="F759" s="58">
        <f t="shared" si="15"/>
        <v>14090</v>
      </c>
      <c r="G759" s="61">
        <v>286</v>
      </c>
    </row>
    <row r="760" spans="1:7" ht="36.75" customHeight="1">
      <c r="A760" s="669"/>
      <c r="B760" s="677"/>
      <c r="C760" s="96" t="s">
        <v>563</v>
      </c>
      <c r="D760" s="58">
        <v>20</v>
      </c>
      <c r="E760" s="63">
        <v>136</v>
      </c>
      <c r="F760" s="58">
        <f t="shared" si="15"/>
        <v>2720</v>
      </c>
      <c r="G760" s="61">
        <v>291</v>
      </c>
    </row>
    <row r="761" spans="1:7" ht="36.75" customHeight="1">
      <c r="A761" s="669"/>
      <c r="B761" s="677"/>
      <c r="C761" s="96" t="s">
        <v>88</v>
      </c>
      <c r="D761" s="58">
        <v>23.6</v>
      </c>
      <c r="E761" s="63">
        <v>160</v>
      </c>
      <c r="F761" s="58">
        <f t="shared" si="15"/>
        <v>3776</v>
      </c>
      <c r="G761" s="61">
        <v>292</v>
      </c>
    </row>
    <row r="762" spans="1:7" ht="36.75" customHeight="1">
      <c r="A762" s="669"/>
      <c r="B762" s="677"/>
      <c r="C762" s="96" t="s">
        <v>1152</v>
      </c>
      <c r="D762" s="58">
        <v>51.015000000000001</v>
      </c>
      <c r="E762" s="63">
        <v>600</v>
      </c>
      <c r="F762" s="58">
        <f t="shared" si="15"/>
        <v>30609</v>
      </c>
      <c r="G762" s="61">
        <v>297</v>
      </c>
    </row>
    <row r="763" spans="1:7" ht="36.75" customHeight="1" thickBot="1">
      <c r="A763" s="690"/>
      <c r="B763" s="677"/>
      <c r="C763" s="119" t="s">
        <v>1198</v>
      </c>
      <c r="D763" s="141"/>
      <c r="E763" s="124"/>
      <c r="F763" s="141">
        <v>238440</v>
      </c>
      <c r="G763" s="573">
        <v>298</v>
      </c>
    </row>
    <row r="764" spans="1:7" ht="15" customHeight="1" thickBot="1">
      <c r="A764" s="693" t="s">
        <v>1283</v>
      </c>
      <c r="B764" s="694"/>
      <c r="C764" s="694"/>
      <c r="D764" s="694"/>
      <c r="E764" s="694"/>
      <c r="F764" s="149">
        <f>SUM(F6:F763)</f>
        <v>147373751.639</v>
      </c>
      <c r="G764" s="150"/>
    </row>
    <row r="765" spans="1:7" ht="38.25" customHeight="1"/>
    <row r="768" spans="1:7" ht="12.75" customHeight="1"/>
    <row r="792" ht="39" customHeight="1"/>
  </sheetData>
  <mergeCells count="49">
    <mergeCell ref="A735:A763"/>
    <mergeCell ref="B735:B738"/>
    <mergeCell ref="A764:E764"/>
    <mergeCell ref="B457:B483"/>
    <mergeCell ref="A505:A555"/>
    <mergeCell ref="B505:B555"/>
    <mergeCell ref="A556:A589"/>
    <mergeCell ref="B556:B559"/>
    <mergeCell ref="B560:B589"/>
    <mergeCell ref="A450:A483"/>
    <mergeCell ref="B450:B456"/>
    <mergeCell ref="A484:A504"/>
    <mergeCell ref="B484:B504"/>
    <mergeCell ref="A680:A707"/>
    <mergeCell ref="B680:B707"/>
    <mergeCell ref="A708:A734"/>
    <mergeCell ref="A236:A285"/>
    <mergeCell ref="B236:B285"/>
    <mergeCell ref="A286:A312"/>
    <mergeCell ref="B286:B288"/>
    <mergeCell ref="B289:B312"/>
    <mergeCell ref="A313:A360"/>
    <mergeCell ref="B313:B317"/>
    <mergeCell ref="B318:B360"/>
    <mergeCell ref="A361:A397"/>
    <mergeCell ref="B361:B364"/>
    <mergeCell ref="B365:B397"/>
    <mergeCell ref="A398:A449"/>
    <mergeCell ref="A590:A630"/>
    <mergeCell ref="B590:B591"/>
    <mergeCell ref="B592:B630"/>
    <mergeCell ref="A631:A679"/>
    <mergeCell ref="B631:B679"/>
    <mergeCell ref="B708:B709"/>
    <mergeCell ref="B710:B734"/>
    <mergeCell ref="B739:B763"/>
    <mergeCell ref="B398:B401"/>
    <mergeCell ref="B402:B449"/>
    <mergeCell ref="B190:B235"/>
    <mergeCell ref="A190:A235"/>
    <mergeCell ref="A160:A189"/>
    <mergeCell ref="B160:B188"/>
    <mergeCell ref="A125:A159"/>
    <mergeCell ref="B125:B159"/>
    <mergeCell ref="A2:G2"/>
    <mergeCell ref="A3:G3"/>
    <mergeCell ref="A4:G4"/>
    <mergeCell ref="A6:A124"/>
    <mergeCell ref="B6:B124"/>
  </mergeCells>
  <pageMargins left="0.70866141732283472" right="0.70866141732283472" top="0.74803149606299213" bottom="0.74803149606299213" header="0.31496062992125984" footer="0.31496062992125984"/>
  <pageSetup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3"/>
  <sheetViews>
    <sheetView view="pageBreakPreview" topLeftCell="A5" zoomScale="60" zoomScaleNormal="100" workbookViewId="0">
      <selection activeCell="D14" sqref="D14"/>
    </sheetView>
  </sheetViews>
  <sheetFormatPr baseColWidth="10" defaultRowHeight="12.75"/>
  <cols>
    <col min="1" max="1" width="26.85546875" style="1" customWidth="1"/>
    <col min="2" max="2" width="27.28515625" style="1" customWidth="1"/>
    <col min="3" max="3" width="27.140625" style="1" customWidth="1"/>
    <col min="4" max="4" width="22.28515625" style="1" customWidth="1"/>
    <col min="5" max="5" width="16" style="1" customWidth="1"/>
    <col min="6" max="6" width="25" style="1" customWidth="1"/>
    <col min="7" max="7" width="14.7109375" style="1" bestFit="1" customWidth="1"/>
    <col min="8" max="8" width="21.140625" style="1" bestFit="1" customWidth="1"/>
    <col min="9" max="9" width="49.42578125" style="1" customWidth="1"/>
    <col min="10" max="16384" width="11.42578125" style="1"/>
  </cols>
  <sheetData>
    <row r="1" spans="1:7" s="4" customFormat="1" ht="15.75">
      <c r="A1" s="4" t="s">
        <v>0</v>
      </c>
    </row>
    <row r="2" spans="1:7" s="4" customFormat="1" ht="15.75">
      <c r="A2" s="4" t="s">
        <v>308</v>
      </c>
    </row>
    <row r="3" spans="1:7" s="4" customFormat="1" ht="15.75">
      <c r="A3" s="4" t="s">
        <v>307</v>
      </c>
    </row>
    <row r="4" spans="1:7" s="4" customFormat="1" ht="15.75">
      <c r="A4" s="4" t="s">
        <v>309</v>
      </c>
    </row>
    <row r="5" spans="1:7" ht="13.5" thickBot="1"/>
    <row r="6" spans="1:7" ht="51.75" customHeight="1">
      <c r="A6" s="5" t="s">
        <v>306</v>
      </c>
      <c r="B6" s="6" t="s">
        <v>1</v>
      </c>
      <c r="C6" s="6" t="s">
        <v>2</v>
      </c>
      <c r="D6" s="6" t="s">
        <v>3</v>
      </c>
      <c r="E6" s="6" t="s">
        <v>4</v>
      </c>
      <c r="F6" s="6" t="s">
        <v>5</v>
      </c>
      <c r="G6" s="7" t="s">
        <v>310</v>
      </c>
    </row>
    <row r="7" spans="1:7" ht="18.75" customHeight="1">
      <c r="A7" s="698" t="s">
        <v>6</v>
      </c>
      <c r="B7" s="696" t="s">
        <v>7</v>
      </c>
      <c r="C7" s="518" t="s">
        <v>8</v>
      </c>
      <c r="D7" s="2">
        <v>33500</v>
      </c>
      <c r="E7" s="3">
        <v>12</v>
      </c>
      <c r="F7" s="2">
        <v>402000</v>
      </c>
      <c r="G7" s="8">
        <v>111</v>
      </c>
    </row>
    <row r="8" spans="1:7" ht="17.25" customHeight="1">
      <c r="A8" s="699"/>
      <c r="B8" s="697"/>
      <c r="C8" s="518" t="s">
        <v>9</v>
      </c>
      <c r="D8" s="2">
        <v>6500</v>
      </c>
      <c r="E8" s="3">
        <v>12</v>
      </c>
      <c r="F8" s="2">
        <v>78000</v>
      </c>
      <c r="G8" s="8">
        <v>112</v>
      </c>
    </row>
    <row r="9" spans="1:7" ht="18.75" customHeight="1">
      <c r="A9" s="699"/>
      <c r="B9" s="697"/>
      <c r="C9" s="518" t="s">
        <v>10</v>
      </c>
      <c r="D9" s="2">
        <v>33500</v>
      </c>
      <c r="E9" s="3">
        <v>12</v>
      </c>
      <c r="F9" s="2">
        <v>402000</v>
      </c>
      <c r="G9" s="8">
        <v>113</v>
      </c>
    </row>
    <row r="10" spans="1:7" ht="31.5" customHeight="1">
      <c r="A10" s="699"/>
      <c r="B10" s="697"/>
      <c r="C10" s="518" t="s">
        <v>11</v>
      </c>
      <c r="D10" s="2">
        <v>6250</v>
      </c>
      <c r="E10" s="3">
        <v>12</v>
      </c>
      <c r="F10" s="2">
        <v>75000</v>
      </c>
      <c r="G10" s="8">
        <v>121</v>
      </c>
    </row>
    <row r="11" spans="1:7" ht="38.25">
      <c r="A11" s="699"/>
      <c r="B11" s="697"/>
      <c r="C11" s="518" t="s">
        <v>12</v>
      </c>
      <c r="D11" s="2">
        <v>600</v>
      </c>
      <c r="E11" s="3">
        <v>500</v>
      </c>
      <c r="F11" s="2">
        <v>300000</v>
      </c>
      <c r="G11" s="8">
        <v>122</v>
      </c>
    </row>
    <row r="12" spans="1:7" ht="25.5">
      <c r="A12" s="699"/>
      <c r="B12" s="697"/>
      <c r="C12" s="518" t="s">
        <v>13</v>
      </c>
      <c r="D12" s="2">
        <v>8000</v>
      </c>
      <c r="E12" s="3">
        <v>12</v>
      </c>
      <c r="F12" s="2">
        <v>96000</v>
      </c>
      <c r="G12" s="8">
        <v>141</v>
      </c>
    </row>
    <row r="13" spans="1:7" ht="25.5">
      <c r="A13" s="699"/>
      <c r="B13" s="697"/>
      <c r="C13" s="518" t="s">
        <v>14</v>
      </c>
      <c r="D13" s="2">
        <v>8500</v>
      </c>
      <c r="E13" s="3">
        <v>12</v>
      </c>
      <c r="F13" s="2">
        <v>102000</v>
      </c>
      <c r="G13" s="8">
        <v>151</v>
      </c>
    </row>
    <row r="14" spans="1:7" ht="25.5">
      <c r="A14" s="699"/>
      <c r="B14" s="697"/>
      <c r="C14" s="518" t="s">
        <v>15</v>
      </c>
      <c r="D14" s="2">
        <v>6500</v>
      </c>
      <c r="E14" s="3">
        <v>12</v>
      </c>
      <c r="F14" s="2">
        <v>78000</v>
      </c>
      <c r="G14" s="8">
        <v>153</v>
      </c>
    </row>
    <row r="15" spans="1:7" ht="25.5">
      <c r="A15" s="699"/>
      <c r="B15" s="697"/>
      <c r="C15" s="518" t="s">
        <v>16</v>
      </c>
      <c r="D15" s="2">
        <v>50000</v>
      </c>
      <c r="E15" s="3">
        <v>1</v>
      </c>
      <c r="F15" s="2">
        <v>50000</v>
      </c>
      <c r="G15" s="8">
        <v>158</v>
      </c>
    </row>
    <row r="16" spans="1:7" ht="25.5">
      <c r="A16" s="699"/>
      <c r="B16" s="697"/>
      <c r="C16" s="518" t="s">
        <v>17</v>
      </c>
      <c r="D16" s="2">
        <v>1250</v>
      </c>
      <c r="E16" s="3">
        <v>12</v>
      </c>
      <c r="F16" s="2">
        <v>15000</v>
      </c>
      <c r="G16" s="8">
        <v>169</v>
      </c>
    </row>
    <row r="17" spans="1:7" ht="25.5">
      <c r="A17" s="699"/>
      <c r="B17" s="697"/>
      <c r="C17" s="518" t="s">
        <v>18</v>
      </c>
      <c r="D17" s="2">
        <v>1250</v>
      </c>
      <c r="E17" s="3">
        <v>12</v>
      </c>
      <c r="F17" s="2">
        <v>15000</v>
      </c>
      <c r="G17" s="8">
        <v>169</v>
      </c>
    </row>
    <row r="18" spans="1:7" ht="24.75" customHeight="1">
      <c r="A18" s="699"/>
      <c r="B18" s="697"/>
      <c r="C18" s="518" t="s">
        <v>19</v>
      </c>
      <c r="D18" s="2">
        <v>3500</v>
      </c>
      <c r="E18" s="3">
        <v>12</v>
      </c>
      <c r="F18" s="2">
        <v>42000</v>
      </c>
      <c r="G18" s="8">
        <v>171</v>
      </c>
    </row>
    <row r="19" spans="1:7" ht="24.75" customHeight="1">
      <c r="A19" s="699"/>
      <c r="B19" s="697"/>
      <c r="C19" s="518" t="s">
        <v>20</v>
      </c>
      <c r="D19" s="2">
        <v>500</v>
      </c>
      <c r="E19" s="3">
        <v>12</v>
      </c>
      <c r="F19" s="2">
        <v>6000</v>
      </c>
      <c r="G19" s="8">
        <v>171</v>
      </c>
    </row>
    <row r="20" spans="1:7" ht="24.75" customHeight="1">
      <c r="A20" s="699"/>
      <c r="B20" s="697"/>
      <c r="C20" s="518" t="s">
        <v>21</v>
      </c>
      <c r="D20" s="2">
        <v>2000</v>
      </c>
      <c r="E20" s="3">
        <v>12</v>
      </c>
      <c r="F20" s="2">
        <v>24000</v>
      </c>
      <c r="G20" s="8">
        <v>174</v>
      </c>
    </row>
    <row r="21" spans="1:7" ht="24.75" customHeight="1">
      <c r="A21" s="699"/>
      <c r="B21" s="697"/>
      <c r="C21" s="518" t="s">
        <v>22</v>
      </c>
      <c r="D21" s="2">
        <v>30000</v>
      </c>
      <c r="E21" s="3">
        <v>12</v>
      </c>
      <c r="F21" s="2">
        <v>360000</v>
      </c>
      <c r="G21" s="8">
        <v>183</v>
      </c>
    </row>
    <row r="22" spans="1:7" ht="24.75" customHeight="1">
      <c r="A22" s="699"/>
      <c r="B22" s="697"/>
      <c r="C22" s="518" t="s">
        <v>23</v>
      </c>
      <c r="D22" s="2">
        <v>30000</v>
      </c>
      <c r="E22" s="3">
        <v>12</v>
      </c>
      <c r="F22" s="2">
        <v>360000</v>
      </c>
      <c r="G22" s="8">
        <v>184</v>
      </c>
    </row>
    <row r="23" spans="1:7" ht="24.75" customHeight="1">
      <c r="A23" s="699"/>
      <c r="B23" s="697"/>
      <c r="C23" s="518" t="s">
        <v>24</v>
      </c>
      <c r="D23" s="2">
        <v>30000</v>
      </c>
      <c r="E23" s="3">
        <v>12</v>
      </c>
      <c r="F23" s="2">
        <v>360000</v>
      </c>
      <c r="G23" s="8">
        <v>188</v>
      </c>
    </row>
    <row r="24" spans="1:7" ht="24.75" customHeight="1">
      <c r="A24" s="699"/>
      <c r="B24" s="697"/>
      <c r="C24" s="518" t="s">
        <v>25</v>
      </c>
      <c r="D24" s="2">
        <v>200000</v>
      </c>
      <c r="E24" s="3">
        <v>1</v>
      </c>
      <c r="F24" s="2">
        <v>200000</v>
      </c>
      <c r="G24" s="8">
        <v>191</v>
      </c>
    </row>
    <row r="25" spans="1:7" ht="24.75" customHeight="1">
      <c r="A25" s="699"/>
      <c r="B25" s="697"/>
      <c r="C25" s="518" t="s">
        <v>26</v>
      </c>
      <c r="D25" s="2">
        <v>4200</v>
      </c>
      <c r="E25" s="3">
        <v>12</v>
      </c>
      <c r="F25" s="2">
        <v>50400</v>
      </c>
      <c r="G25" s="8">
        <v>196</v>
      </c>
    </row>
    <row r="26" spans="1:7" ht="24.75" customHeight="1">
      <c r="A26" s="699"/>
      <c r="B26" s="697"/>
      <c r="C26" s="518" t="s">
        <v>27</v>
      </c>
      <c r="D26" s="2">
        <v>4200</v>
      </c>
      <c r="E26" s="3">
        <v>12</v>
      </c>
      <c r="F26" s="2">
        <v>50400</v>
      </c>
      <c r="G26" s="8">
        <v>199</v>
      </c>
    </row>
    <row r="27" spans="1:7" ht="24.75" customHeight="1">
      <c r="A27" s="699"/>
      <c r="B27" s="697"/>
      <c r="C27" s="518" t="s">
        <v>28</v>
      </c>
      <c r="D27" s="2">
        <v>7000</v>
      </c>
      <c r="E27" s="3">
        <v>20</v>
      </c>
      <c r="F27" s="2">
        <v>140000</v>
      </c>
      <c r="G27" s="8">
        <v>328</v>
      </c>
    </row>
    <row r="28" spans="1:7" ht="25.5" customHeight="1">
      <c r="A28" s="700" t="s">
        <v>29</v>
      </c>
      <c r="B28" s="702" t="s">
        <v>7</v>
      </c>
      <c r="C28" s="511" t="s">
        <v>30</v>
      </c>
      <c r="D28" s="2">
        <v>50</v>
      </c>
      <c r="E28" s="3">
        <v>432</v>
      </c>
      <c r="F28" s="2">
        <v>21600</v>
      </c>
      <c r="G28" s="8">
        <v>211</v>
      </c>
    </row>
    <row r="29" spans="1:7" ht="25.5">
      <c r="A29" s="701"/>
      <c r="B29" s="703"/>
      <c r="C29" s="511" t="s">
        <v>31</v>
      </c>
      <c r="D29" s="2">
        <v>50</v>
      </c>
      <c r="E29" s="3">
        <v>432</v>
      </c>
      <c r="F29" s="2">
        <v>21600</v>
      </c>
      <c r="G29" s="8">
        <v>211</v>
      </c>
    </row>
    <row r="30" spans="1:7" ht="12.75" customHeight="1">
      <c r="A30" s="701"/>
      <c r="B30" s="703"/>
      <c r="C30" s="511" t="s">
        <v>32</v>
      </c>
      <c r="D30" s="2">
        <v>4</v>
      </c>
      <c r="E30" s="3">
        <v>120</v>
      </c>
      <c r="F30" s="2">
        <v>480</v>
      </c>
      <c r="G30" s="8">
        <v>232</v>
      </c>
    </row>
    <row r="31" spans="1:7" ht="12.75" customHeight="1">
      <c r="A31" s="701"/>
      <c r="B31" s="703"/>
      <c r="C31" s="511" t="s">
        <v>33</v>
      </c>
      <c r="D31" s="2">
        <v>5</v>
      </c>
      <c r="E31" s="3">
        <v>240</v>
      </c>
      <c r="F31" s="2">
        <v>1200</v>
      </c>
      <c r="G31" s="8">
        <v>232</v>
      </c>
    </row>
    <row r="32" spans="1:7" ht="38.25">
      <c r="A32" s="701"/>
      <c r="B32" s="703"/>
      <c r="C32" s="511" t="s">
        <v>34</v>
      </c>
      <c r="D32" s="2">
        <v>40</v>
      </c>
      <c r="E32" s="3">
        <v>115</v>
      </c>
      <c r="F32" s="2">
        <v>4600</v>
      </c>
      <c r="G32" s="8">
        <v>241</v>
      </c>
    </row>
    <row r="33" spans="1:7" ht="38.25">
      <c r="A33" s="701"/>
      <c r="B33" s="703"/>
      <c r="C33" s="511" t="s">
        <v>35</v>
      </c>
      <c r="D33" s="2">
        <v>35</v>
      </c>
      <c r="E33" s="3">
        <v>500</v>
      </c>
      <c r="F33" s="2">
        <v>17500</v>
      </c>
      <c r="G33" s="8">
        <v>241</v>
      </c>
    </row>
    <row r="34" spans="1:7" ht="38.25">
      <c r="A34" s="701"/>
      <c r="B34" s="703"/>
      <c r="C34" s="511" t="s">
        <v>36</v>
      </c>
      <c r="D34" s="2">
        <v>30</v>
      </c>
      <c r="E34" s="3">
        <v>1800</v>
      </c>
      <c r="F34" s="2">
        <v>54000</v>
      </c>
      <c r="G34" s="8">
        <v>241</v>
      </c>
    </row>
    <row r="35" spans="1:7" ht="25.5">
      <c r="A35" s="701"/>
      <c r="B35" s="703"/>
      <c r="C35" s="511" t="s">
        <v>37</v>
      </c>
      <c r="D35" s="2">
        <v>0.5</v>
      </c>
      <c r="E35" s="3">
        <v>660</v>
      </c>
      <c r="F35" s="2">
        <v>330</v>
      </c>
      <c r="G35" s="8">
        <v>243</v>
      </c>
    </row>
    <row r="36" spans="1:7" ht="25.5">
      <c r="A36" s="701"/>
      <c r="B36" s="703"/>
      <c r="C36" s="511" t="s">
        <v>38</v>
      </c>
      <c r="D36" s="2">
        <v>0.6</v>
      </c>
      <c r="E36" s="3">
        <v>1200</v>
      </c>
      <c r="F36" s="2">
        <v>720</v>
      </c>
      <c r="G36" s="8">
        <v>243</v>
      </c>
    </row>
    <row r="37" spans="1:7" ht="25.5">
      <c r="A37" s="701"/>
      <c r="B37" s="703"/>
      <c r="C37" s="511" t="s">
        <v>39</v>
      </c>
      <c r="D37" s="2">
        <v>0.3</v>
      </c>
      <c r="E37" s="3">
        <v>4500</v>
      </c>
      <c r="F37" s="2">
        <v>1350</v>
      </c>
      <c r="G37" s="8">
        <v>243</v>
      </c>
    </row>
    <row r="38" spans="1:7" ht="12.75" customHeight="1">
      <c r="A38" s="701"/>
      <c r="B38" s="703"/>
      <c r="C38" s="511" t="s">
        <v>40</v>
      </c>
      <c r="D38" s="2">
        <v>30</v>
      </c>
      <c r="E38" s="3">
        <v>50</v>
      </c>
      <c r="F38" s="2">
        <v>1500</v>
      </c>
      <c r="G38" s="8">
        <v>243</v>
      </c>
    </row>
    <row r="39" spans="1:7" ht="25.5">
      <c r="A39" s="701"/>
      <c r="B39" s="703"/>
      <c r="C39" s="511" t="s">
        <v>41</v>
      </c>
      <c r="D39" s="2">
        <v>0.4</v>
      </c>
      <c r="E39" s="3">
        <v>3600</v>
      </c>
      <c r="F39" s="2">
        <v>1440</v>
      </c>
      <c r="G39" s="8">
        <v>243</v>
      </c>
    </row>
    <row r="40" spans="1:7" ht="25.5">
      <c r="A40" s="701"/>
      <c r="B40" s="703"/>
      <c r="C40" s="511" t="s">
        <v>42</v>
      </c>
      <c r="D40" s="2">
        <v>0.4</v>
      </c>
      <c r="E40" s="3">
        <v>4500</v>
      </c>
      <c r="F40" s="2">
        <v>1800</v>
      </c>
      <c r="G40" s="8">
        <v>243</v>
      </c>
    </row>
    <row r="41" spans="1:7" ht="12.75" customHeight="1">
      <c r="A41" s="701"/>
      <c r="B41" s="703"/>
      <c r="C41" s="511" t="s">
        <v>43</v>
      </c>
      <c r="D41" s="2">
        <v>285</v>
      </c>
      <c r="E41" s="3">
        <v>180</v>
      </c>
      <c r="F41" s="2">
        <v>51300</v>
      </c>
      <c r="G41" s="8">
        <v>243</v>
      </c>
    </row>
    <row r="42" spans="1:7" ht="25.5">
      <c r="A42" s="701"/>
      <c r="B42" s="703"/>
      <c r="C42" s="511" t="s">
        <v>44</v>
      </c>
      <c r="D42" s="2">
        <v>15</v>
      </c>
      <c r="E42" s="3">
        <v>160</v>
      </c>
      <c r="F42" s="2">
        <v>2400</v>
      </c>
      <c r="G42" s="8">
        <v>244</v>
      </c>
    </row>
    <row r="43" spans="1:7" ht="25.5">
      <c r="A43" s="701"/>
      <c r="B43" s="703"/>
      <c r="C43" s="511" t="s">
        <v>45</v>
      </c>
      <c r="D43" s="2">
        <v>13</v>
      </c>
      <c r="E43" s="3">
        <v>1200</v>
      </c>
      <c r="F43" s="2">
        <v>15600</v>
      </c>
      <c r="G43" s="8">
        <v>244</v>
      </c>
    </row>
    <row r="44" spans="1:7" ht="25.5">
      <c r="A44" s="701"/>
      <c r="B44" s="703"/>
      <c r="C44" s="511" t="s">
        <v>46</v>
      </c>
      <c r="D44" s="2">
        <v>666</v>
      </c>
      <c r="E44" s="3">
        <v>12</v>
      </c>
      <c r="F44" s="2">
        <v>7992</v>
      </c>
      <c r="G44" s="8">
        <v>245</v>
      </c>
    </row>
    <row r="45" spans="1:7" ht="12.75" customHeight="1">
      <c r="A45" s="701"/>
      <c r="B45" s="703"/>
      <c r="C45" s="511" t="s">
        <v>47</v>
      </c>
      <c r="D45" s="2">
        <v>12</v>
      </c>
      <c r="E45" s="3">
        <v>24</v>
      </c>
      <c r="F45" s="2">
        <v>288</v>
      </c>
      <c r="G45" s="8">
        <v>254</v>
      </c>
    </row>
    <row r="46" spans="1:7" ht="12.75" customHeight="1">
      <c r="A46" s="701"/>
      <c r="B46" s="703"/>
      <c r="C46" s="511" t="s">
        <v>48</v>
      </c>
      <c r="D46" s="2">
        <v>50</v>
      </c>
      <c r="E46" s="3">
        <v>60</v>
      </c>
      <c r="F46" s="2">
        <v>3000</v>
      </c>
      <c r="G46" s="8">
        <v>264</v>
      </c>
    </row>
    <row r="47" spans="1:7" ht="12.75" customHeight="1">
      <c r="A47" s="701"/>
      <c r="B47" s="703"/>
      <c r="C47" s="511" t="s">
        <v>49</v>
      </c>
      <c r="D47" s="2">
        <v>130</v>
      </c>
      <c r="E47" s="3">
        <v>10</v>
      </c>
      <c r="F47" s="2">
        <v>1300</v>
      </c>
      <c r="G47" s="8">
        <v>267</v>
      </c>
    </row>
    <row r="48" spans="1:7" ht="12.75" customHeight="1">
      <c r="A48" s="701"/>
      <c r="B48" s="703"/>
      <c r="C48" s="511" t="s">
        <v>50</v>
      </c>
      <c r="D48" s="2">
        <v>123</v>
      </c>
      <c r="E48" s="3">
        <v>12</v>
      </c>
      <c r="F48" s="2">
        <v>1476</v>
      </c>
      <c r="G48" s="8">
        <v>267</v>
      </c>
    </row>
    <row r="49" spans="1:7" ht="12.75" customHeight="1">
      <c r="A49" s="701"/>
      <c r="B49" s="703"/>
      <c r="C49" s="511" t="s">
        <v>51</v>
      </c>
      <c r="D49" s="2">
        <v>130</v>
      </c>
      <c r="E49" s="3">
        <v>12</v>
      </c>
      <c r="F49" s="2">
        <v>1560</v>
      </c>
      <c r="G49" s="8">
        <v>267</v>
      </c>
    </row>
    <row r="50" spans="1:7" ht="12.75" customHeight="1">
      <c r="A50" s="701"/>
      <c r="B50" s="703"/>
      <c r="C50" s="511" t="s">
        <v>52</v>
      </c>
      <c r="D50" s="2">
        <v>130</v>
      </c>
      <c r="E50" s="3">
        <v>12</v>
      </c>
      <c r="F50" s="2">
        <v>1560</v>
      </c>
      <c r="G50" s="8">
        <v>267</v>
      </c>
    </row>
    <row r="51" spans="1:7" ht="12.75" customHeight="1">
      <c r="A51" s="701"/>
      <c r="B51" s="703"/>
      <c r="C51" s="511" t="s">
        <v>53</v>
      </c>
      <c r="D51" s="2">
        <v>142</v>
      </c>
      <c r="E51" s="3">
        <v>12</v>
      </c>
      <c r="F51" s="2">
        <v>1704</v>
      </c>
      <c r="G51" s="8">
        <v>267</v>
      </c>
    </row>
    <row r="52" spans="1:7" ht="12.75" customHeight="1">
      <c r="A52" s="701"/>
      <c r="B52" s="703"/>
      <c r="C52" s="511" t="s">
        <v>54</v>
      </c>
      <c r="D52" s="2">
        <v>162</v>
      </c>
      <c r="E52" s="3">
        <v>12</v>
      </c>
      <c r="F52" s="2">
        <v>1944</v>
      </c>
      <c r="G52" s="8">
        <v>267</v>
      </c>
    </row>
    <row r="53" spans="1:7" ht="12.75" customHeight="1">
      <c r="A53" s="701"/>
      <c r="B53" s="703"/>
      <c r="C53" s="511" t="s">
        <v>55</v>
      </c>
      <c r="D53" s="2">
        <v>186</v>
      </c>
      <c r="E53" s="3">
        <v>12</v>
      </c>
      <c r="F53" s="2">
        <v>2232</v>
      </c>
      <c r="G53" s="8">
        <v>267</v>
      </c>
    </row>
    <row r="54" spans="1:7" ht="12.75" customHeight="1">
      <c r="A54" s="701"/>
      <c r="B54" s="703"/>
      <c r="C54" s="511" t="s">
        <v>56</v>
      </c>
      <c r="D54" s="2">
        <v>197</v>
      </c>
      <c r="E54" s="3">
        <v>12</v>
      </c>
      <c r="F54" s="2">
        <v>2364</v>
      </c>
      <c r="G54" s="8">
        <v>267</v>
      </c>
    </row>
    <row r="55" spans="1:7" ht="12.75" customHeight="1">
      <c r="A55" s="701"/>
      <c r="B55" s="703"/>
      <c r="C55" s="511" t="s">
        <v>57</v>
      </c>
      <c r="D55" s="2">
        <v>245</v>
      </c>
      <c r="E55" s="3">
        <v>12</v>
      </c>
      <c r="F55" s="2">
        <v>2940</v>
      </c>
      <c r="G55" s="8">
        <v>267</v>
      </c>
    </row>
    <row r="56" spans="1:7" ht="12.75" customHeight="1">
      <c r="A56" s="701"/>
      <c r="B56" s="703"/>
      <c r="C56" s="511" t="s">
        <v>58</v>
      </c>
      <c r="D56" s="2">
        <v>160</v>
      </c>
      <c r="E56" s="3">
        <v>24</v>
      </c>
      <c r="F56" s="2">
        <v>3840</v>
      </c>
      <c r="G56" s="8">
        <v>267</v>
      </c>
    </row>
    <row r="57" spans="1:7" ht="12.75" customHeight="1">
      <c r="A57" s="701"/>
      <c r="B57" s="703"/>
      <c r="C57" s="511" t="s">
        <v>59</v>
      </c>
      <c r="D57" s="2">
        <v>193</v>
      </c>
      <c r="E57" s="3">
        <v>24</v>
      </c>
      <c r="F57" s="2">
        <v>4632</v>
      </c>
      <c r="G57" s="8">
        <v>267</v>
      </c>
    </row>
    <row r="58" spans="1:7" ht="12.75" customHeight="1">
      <c r="A58" s="701"/>
      <c r="B58" s="703"/>
      <c r="C58" s="511" t="s">
        <v>60</v>
      </c>
      <c r="D58" s="2">
        <v>273</v>
      </c>
      <c r="E58" s="3">
        <v>24</v>
      </c>
      <c r="F58" s="2">
        <v>6552</v>
      </c>
      <c r="G58" s="8">
        <v>267</v>
      </c>
    </row>
    <row r="59" spans="1:7" ht="12.75" customHeight="1">
      <c r="A59" s="701"/>
      <c r="B59" s="703"/>
      <c r="C59" s="511" t="s">
        <v>61</v>
      </c>
      <c r="D59" s="2">
        <v>273</v>
      </c>
      <c r="E59" s="3">
        <v>24</v>
      </c>
      <c r="F59" s="2">
        <v>6552</v>
      </c>
      <c r="G59" s="8">
        <v>267</v>
      </c>
    </row>
    <row r="60" spans="1:7" ht="12.75" customHeight="1">
      <c r="A60" s="701"/>
      <c r="B60" s="703"/>
      <c r="C60" s="511" t="s">
        <v>62</v>
      </c>
      <c r="D60" s="2">
        <v>600</v>
      </c>
      <c r="E60" s="3">
        <v>12</v>
      </c>
      <c r="F60" s="2">
        <v>7200</v>
      </c>
      <c r="G60" s="8">
        <v>267</v>
      </c>
    </row>
    <row r="61" spans="1:7" ht="12.75" customHeight="1">
      <c r="A61" s="701"/>
      <c r="B61" s="703"/>
      <c r="C61" s="511" t="s">
        <v>63</v>
      </c>
      <c r="D61" s="2">
        <v>139</v>
      </c>
      <c r="E61" s="3">
        <v>60</v>
      </c>
      <c r="F61" s="2">
        <v>8340</v>
      </c>
      <c r="G61" s="8">
        <v>267</v>
      </c>
    </row>
    <row r="62" spans="1:7" ht="12.75" customHeight="1">
      <c r="A62" s="701"/>
      <c r="B62" s="703"/>
      <c r="C62" s="511" t="s">
        <v>64</v>
      </c>
      <c r="D62" s="2">
        <v>540</v>
      </c>
      <c r="E62" s="3">
        <v>36</v>
      </c>
      <c r="F62" s="2">
        <v>19440</v>
      </c>
      <c r="G62" s="8">
        <v>267</v>
      </c>
    </row>
    <row r="63" spans="1:7" ht="12.75" customHeight="1">
      <c r="A63" s="701"/>
      <c r="B63" s="703"/>
      <c r="C63" s="511" t="s">
        <v>65</v>
      </c>
      <c r="D63" s="2">
        <v>575</v>
      </c>
      <c r="E63" s="3">
        <v>48</v>
      </c>
      <c r="F63" s="2">
        <v>27600</v>
      </c>
      <c r="G63" s="8">
        <v>267</v>
      </c>
    </row>
    <row r="64" spans="1:7" ht="25.5">
      <c r="A64" s="701"/>
      <c r="B64" s="703"/>
      <c r="C64" s="511" t="s">
        <v>66</v>
      </c>
      <c r="D64" s="2">
        <v>7</v>
      </c>
      <c r="E64" s="3">
        <v>120</v>
      </c>
      <c r="F64" s="2">
        <v>840</v>
      </c>
      <c r="G64" s="8">
        <v>268</v>
      </c>
    </row>
    <row r="65" spans="1:7" ht="25.5">
      <c r="A65" s="701"/>
      <c r="B65" s="703"/>
      <c r="C65" s="511" t="s">
        <v>67</v>
      </c>
      <c r="D65" s="2">
        <v>6</v>
      </c>
      <c r="E65" s="3">
        <v>240</v>
      </c>
      <c r="F65" s="2">
        <v>1440</v>
      </c>
      <c r="G65" s="8">
        <v>268</v>
      </c>
    </row>
    <row r="66" spans="1:7" ht="25.5">
      <c r="A66" s="701"/>
      <c r="B66" s="703"/>
      <c r="C66" s="511" t="s">
        <v>68</v>
      </c>
      <c r="D66" s="2">
        <v>1.6</v>
      </c>
      <c r="E66" s="3">
        <v>1200</v>
      </c>
      <c r="F66" s="2">
        <v>1920</v>
      </c>
      <c r="G66" s="8">
        <v>268</v>
      </c>
    </row>
    <row r="67" spans="1:7" ht="25.5">
      <c r="A67" s="701"/>
      <c r="B67" s="703"/>
      <c r="C67" s="511" t="s">
        <v>69</v>
      </c>
      <c r="D67" s="2">
        <v>0.9</v>
      </c>
      <c r="E67" s="3">
        <v>2400</v>
      </c>
      <c r="F67" s="2">
        <v>2160</v>
      </c>
      <c r="G67" s="8">
        <v>268</v>
      </c>
    </row>
    <row r="68" spans="1:7" ht="25.5">
      <c r="A68" s="701"/>
      <c r="B68" s="703"/>
      <c r="C68" s="511" t="s">
        <v>70</v>
      </c>
      <c r="D68" s="2">
        <v>100</v>
      </c>
      <c r="E68" s="3">
        <v>300</v>
      </c>
      <c r="F68" s="2">
        <v>30000</v>
      </c>
      <c r="G68" s="8">
        <v>268</v>
      </c>
    </row>
    <row r="69" spans="1:7" ht="12.75" customHeight="1">
      <c r="A69" s="701"/>
      <c r="B69" s="703"/>
      <c r="C69" s="511" t="s">
        <v>71</v>
      </c>
      <c r="D69" s="2">
        <v>1.75</v>
      </c>
      <c r="E69" s="3">
        <v>64</v>
      </c>
      <c r="F69" s="2">
        <v>112</v>
      </c>
      <c r="G69" s="8">
        <v>291</v>
      </c>
    </row>
    <row r="70" spans="1:7" ht="12.75" customHeight="1">
      <c r="A70" s="701"/>
      <c r="B70" s="703"/>
      <c r="C70" s="511" t="s">
        <v>72</v>
      </c>
      <c r="D70" s="2">
        <v>2.95</v>
      </c>
      <c r="E70" s="3">
        <v>60</v>
      </c>
      <c r="F70" s="2">
        <v>177</v>
      </c>
      <c r="G70" s="8">
        <v>291</v>
      </c>
    </row>
    <row r="71" spans="1:7" ht="25.5">
      <c r="A71" s="701"/>
      <c r="B71" s="703"/>
      <c r="C71" s="511" t="s">
        <v>73</v>
      </c>
      <c r="D71" s="2">
        <v>5</v>
      </c>
      <c r="E71" s="3">
        <v>60</v>
      </c>
      <c r="F71" s="2">
        <v>300</v>
      </c>
      <c r="G71" s="8">
        <v>291</v>
      </c>
    </row>
    <row r="72" spans="1:7" ht="25.5">
      <c r="A72" s="701"/>
      <c r="B72" s="703"/>
      <c r="C72" s="511" t="s">
        <v>74</v>
      </c>
      <c r="D72" s="2">
        <v>2.6</v>
      </c>
      <c r="E72" s="3">
        <v>120</v>
      </c>
      <c r="F72" s="2">
        <v>312</v>
      </c>
      <c r="G72" s="8">
        <v>291</v>
      </c>
    </row>
    <row r="73" spans="1:7" ht="25.5">
      <c r="A73" s="701"/>
      <c r="B73" s="703"/>
      <c r="C73" s="511" t="s">
        <v>75</v>
      </c>
      <c r="D73" s="2">
        <v>5</v>
      </c>
      <c r="E73" s="3">
        <v>125</v>
      </c>
      <c r="F73" s="2">
        <v>625</v>
      </c>
      <c r="G73" s="8">
        <v>291</v>
      </c>
    </row>
    <row r="74" spans="1:7" ht="25.5">
      <c r="A74" s="701"/>
      <c r="B74" s="703"/>
      <c r="C74" s="511" t="s">
        <v>76</v>
      </c>
      <c r="D74" s="2">
        <v>4</v>
      </c>
      <c r="E74" s="3">
        <v>178</v>
      </c>
      <c r="F74" s="2">
        <v>712</v>
      </c>
      <c r="G74" s="8">
        <v>291</v>
      </c>
    </row>
    <row r="75" spans="1:7" ht="12.75" customHeight="1">
      <c r="A75" s="701"/>
      <c r="B75" s="703"/>
      <c r="C75" s="511" t="s">
        <v>77</v>
      </c>
      <c r="D75" s="2">
        <v>1.75</v>
      </c>
      <c r="E75" s="3">
        <v>600</v>
      </c>
      <c r="F75" s="2">
        <v>1050</v>
      </c>
      <c r="G75" s="8">
        <v>291</v>
      </c>
    </row>
    <row r="76" spans="1:7" ht="12.75" customHeight="1">
      <c r="A76" s="701"/>
      <c r="B76" s="703"/>
      <c r="C76" s="511" t="s">
        <v>78</v>
      </c>
      <c r="D76" s="2">
        <v>0.91</v>
      </c>
      <c r="E76" s="3">
        <v>1200</v>
      </c>
      <c r="F76" s="2">
        <v>1092</v>
      </c>
      <c r="G76" s="8">
        <v>291</v>
      </c>
    </row>
    <row r="77" spans="1:7" ht="12.75" customHeight="1">
      <c r="A77" s="701"/>
      <c r="B77" s="703"/>
      <c r="C77" s="511" t="s">
        <v>79</v>
      </c>
      <c r="D77" s="2">
        <v>15</v>
      </c>
      <c r="E77" s="3">
        <v>120</v>
      </c>
      <c r="F77" s="2">
        <v>1800</v>
      </c>
      <c r="G77" s="8">
        <v>291</v>
      </c>
    </row>
    <row r="78" spans="1:7" ht="12.75" customHeight="1">
      <c r="A78" s="701"/>
      <c r="B78" s="703"/>
      <c r="C78" s="511" t="s">
        <v>80</v>
      </c>
      <c r="D78" s="2">
        <v>15</v>
      </c>
      <c r="E78" s="3">
        <v>240</v>
      </c>
      <c r="F78" s="2">
        <v>3600</v>
      </c>
      <c r="G78" s="8">
        <v>291</v>
      </c>
    </row>
    <row r="79" spans="1:7" ht="12.75" customHeight="1">
      <c r="A79" s="701"/>
      <c r="B79" s="703"/>
      <c r="C79" s="511" t="s">
        <v>81</v>
      </c>
      <c r="D79" s="2">
        <v>12</v>
      </c>
      <c r="E79" s="3">
        <v>1380</v>
      </c>
      <c r="F79" s="2">
        <v>16560</v>
      </c>
      <c r="G79" s="8">
        <v>291</v>
      </c>
    </row>
    <row r="80" spans="1:7" ht="12.75" customHeight="1">
      <c r="A80" s="701"/>
      <c r="B80" s="703"/>
      <c r="C80" s="511" t="s">
        <v>82</v>
      </c>
      <c r="D80" s="2">
        <v>1</v>
      </c>
      <c r="E80" s="3">
        <v>204</v>
      </c>
      <c r="F80" s="2">
        <v>204</v>
      </c>
      <c r="G80" s="8">
        <v>292</v>
      </c>
    </row>
    <row r="81" spans="1:7" ht="12.75" customHeight="1">
      <c r="A81" s="701"/>
      <c r="B81" s="703"/>
      <c r="C81" s="511" t="s">
        <v>83</v>
      </c>
      <c r="D81" s="2">
        <v>15</v>
      </c>
      <c r="E81" s="3">
        <v>36</v>
      </c>
      <c r="F81" s="2">
        <v>540</v>
      </c>
      <c r="G81" s="8">
        <v>292</v>
      </c>
    </row>
    <row r="82" spans="1:7" ht="12.75" customHeight="1">
      <c r="A82" s="701"/>
      <c r="B82" s="703"/>
      <c r="C82" s="511" t="s">
        <v>84</v>
      </c>
      <c r="D82" s="2">
        <v>15</v>
      </c>
      <c r="E82" s="3">
        <v>80</v>
      </c>
      <c r="F82" s="2">
        <v>1200</v>
      </c>
      <c r="G82" s="8">
        <v>292</v>
      </c>
    </row>
    <row r="83" spans="1:7" ht="12.75" customHeight="1">
      <c r="A83" s="701"/>
      <c r="B83" s="703"/>
      <c r="C83" s="511" t="s">
        <v>85</v>
      </c>
      <c r="D83" s="2">
        <v>28</v>
      </c>
      <c r="E83" s="3">
        <v>60</v>
      </c>
      <c r="F83" s="2">
        <v>1680</v>
      </c>
      <c r="G83" s="8">
        <v>292</v>
      </c>
    </row>
    <row r="84" spans="1:7" ht="12.75" customHeight="1">
      <c r="A84" s="701"/>
      <c r="B84" s="703"/>
      <c r="C84" s="511" t="s">
        <v>86</v>
      </c>
      <c r="D84" s="2">
        <v>16</v>
      </c>
      <c r="E84" s="3">
        <v>250</v>
      </c>
      <c r="F84" s="2">
        <v>4000</v>
      </c>
      <c r="G84" s="8">
        <v>292</v>
      </c>
    </row>
    <row r="85" spans="1:7" ht="12.75" customHeight="1">
      <c r="A85" s="701"/>
      <c r="B85" s="703"/>
      <c r="C85" s="511" t="s">
        <v>87</v>
      </c>
      <c r="D85" s="2">
        <v>29</v>
      </c>
      <c r="E85" s="3">
        <v>180</v>
      </c>
      <c r="F85" s="2">
        <v>5220</v>
      </c>
      <c r="G85" s="8">
        <v>292</v>
      </c>
    </row>
    <row r="86" spans="1:7" ht="12.75" customHeight="1">
      <c r="A86" s="701"/>
      <c r="B86" s="703"/>
      <c r="C86" s="511" t="s">
        <v>88</v>
      </c>
      <c r="D86" s="2">
        <v>19</v>
      </c>
      <c r="E86" s="3">
        <v>300</v>
      </c>
      <c r="F86" s="2">
        <v>5700</v>
      </c>
      <c r="G86" s="8">
        <v>292</v>
      </c>
    </row>
    <row r="87" spans="1:7" ht="25.5">
      <c r="A87" s="704" t="s">
        <v>89</v>
      </c>
      <c r="B87" s="705" t="s">
        <v>7</v>
      </c>
      <c r="C87" s="511" t="s">
        <v>90</v>
      </c>
      <c r="D87" s="2">
        <v>1500</v>
      </c>
      <c r="E87" s="3">
        <v>4</v>
      </c>
      <c r="F87" s="2">
        <v>6000</v>
      </c>
      <c r="G87" s="8">
        <v>165</v>
      </c>
    </row>
    <row r="88" spans="1:7" ht="25.5">
      <c r="A88" s="704"/>
      <c r="B88" s="705"/>
      <c r="C88" s="511" t="s">
        <v>91</v>
      </c>
      <c r="D88" s="2">
        <v>1600</v>
      </c>
      <c r="E88" s="3">
        <v>4</v>
      </c>
      <c r="F88" s="2">
        <v>6400</v>
      </c>
      <c r="G88" s="8">
        <v>165</v>
      </c>
    </row>
    <row r="89" spans="1:7" ht="25.5">
      <c r="A89" s="704"/>
      <c r="B89" s="705"/>
      <c r="C89" s="511" t="s">
        <v>92</v>
      </c>
      <c r="D89" s="2">
        <v>1600</v>
      </c>
      <c r="E89" s="3">
        <v>4</v>
      </c>
      <c r="F89" s="2">
        <v>6400</v>
      </c>
      <c r="G89" s="8">
        <v>165</v>
      </c>
    </row>
    <row r="90" spans="1:7" ht="25.5">
      <c r="A90" s="704"/>
      <c r="B90" s="705"/>
      <c r="C90" s="511" t="s">
        <v>93</v>
      </c>
      <c r="D90" s="2">
        <v>1600</v>
      </c>
      <c r="E90" s="3">
        <v>4</v>
      </c>
      <c r="F90" s="2">
        <v>6400</v>
      </c>
      <c r="G90" s="8">
        <v>165</v>
      </c>
    </row>
    <row r="91" spans="1:7" ht="25.5">
      <c r="A91" s="704"/>
      <c r="B91" s="705"/>
      <c r="C91" s="511" t="s">
        <v>94</v>
      </c>
      <c r="D91" s="2">
        <v>1600</v>
      </c>
      <c r="E91" s="3">
        <v>4</v>
      </c>
      <c r="F91" s="2">
        <v>6400</v>
      </c>
      <c r="G91" s="8">
        <v>165</v>
      </c>
    </row>
    <row r="92" spans="1:7" ht="25.5">
      <c r="A92" s="704"/>
      <c r="B92" s="705"/>
      <c r="C92" s="511" t="s">
        <v>95</v>
      </c>
      <c r="D92" s="2">
        <v>1600</v>
      </c>
      <c r="E92" s="3">
        <v>4</v>
      </c>
      <c r="F92" s="2">
        <v>6400</v>
      </c>
      <c r="G92" s="8">
        <v>165</v>
      </c>
    </row>
    <row r="93" spans="1:7" ht="25.5">
      <c r="A93" s="704"/>
      <c r="B93" s="705"/>
      <c r="C93" s="511" t="s">
        <v>96</v>
      </c>
      <c r="D93" s="2">
        <v>1600</v>
      </c>
      <c r="E93" s="3">
        <v>4</v>
      </c>
      <c r="F93" s="2">
        <v>6400</v>
      </c>
      <c r="G93" s="8">
        <v>165</v>
      </c>
    </row>
    <row r="94" spans="1:7" ht="25.5">
      <c r="A94" s="704"/>
      <c r="B94" s="705"/>
      <c r="C94" s="511" t="s">
        <v>97</v>
      </c>
      <c r="D94" s="2">
        <v>1600</v>
      </c>
      <c r="E94" s="3">
        <v>4</v>
      </c>
      <c r="F94" s="2">
        <v>6400</v>
      </c>
      <c r="G94" s="8">
        <v>165</v>
      </c>
    </row>
    <row r="95" spans="1:7" ht="25.5">
      <c r="A95" s="704"/>
      <c r="B95" s="705"/>
      <c r="C95" s="511" t="s">
        <v>98</v>
      </c>
      <c r="D95" s="2">
        <v>1600</v>
      </c>
      <c r="E95" s="3">
        <v>4</v>
      </c>
      <c r="F95" s="2">
        <v>6400</v>
      </c>
      <c r="G95" s="8">
        <v>165</v>
      </c>
    </row>
    <row r="96" spans="1:7" ht="25.5">
      <c r="A96" s="704"/>
      <c r="B96" s="705"/>
      <c r="C96" s="511" t="s">
        <v>99</v>
      </c>
      <c r="D96" s="2">
        <v>1600</v>
      </c>
      <c r="E96" s="3">
        <v>4</v>
      </c>
      <c r="F96" s="2">
        <v>6400</v>
      </c>
      <c r="G96" s="8">
        <v>165</v>
      </c>
    </row>
    <row r="97" spans="1:7" ht="25.5">
      <c r="A97" s="704"/>
      <c r="B97" s="705"/>
      <c r="C97" s="511" t="s">
        <v>100</v>
      </c>
      <c r="D97" s="2">
        <v>1600</v>
      </c>
      <c r="E97" s="3">
        <v>4</v>
      </c>
      <c r="F97" s="2">
        <v>6400</v>
      </c>
      <c r="G97" s="8">
        <v>165</v>
      </c>
    </row>
    <row r="98" spans="1:7" ht="25.5">
      <c r="A98" s="704"/>
      <c r="B98" s="705"/>
      <c r="C98" s="511" t="s">
        <v>101</v>
      </c>
      <c r="D98" s="2">
        <v>1600</v>
      </c>
      <c r="E98" s="3">
        <v>4</v>
      </c>
      <c r="F98" s="2">
        <v>6400</v>
      </c>
      <c r="G98" s="8">
        <v>165</v>
      </c>
    </row>
    <row r="99" spans="1:7" ht="25.5">
      <c r="A99" s="704"/>
      <c r="B99" s="705"/>
      <c r="C99" s="511" t="s">
        <v>102</v>
      </c>
      <c r="D99" s="2">
        <v>1600</v>
      </c>
      <c r="E99" s="3">
        <v>4</v>
      </c>
      <c r="F99" s="2">
        <v>6400</v>
      </c>
      <c r="G99" s="8">
        <v>165</v>
      </c>
    </row>
    <row r="100" spans="1:7" ht="25.5">
      <c r="A100" s="704"/>
      <c r="B100" s="705"/>
      <c r="C100" s="511" t="s">
        <v>103</v>
      </c>
      <c r="D100" s="2">
        <v>1600</v>
      </c>
      <c r="E100" s="3">
        <v>4</v>
      </c>
      <c r="F100" s="2">
        <v>6400</v>
      </c>
      <c r="G100" s="8">
        <v>165</v>
      </c>
    </row>
    <row r="101" spans="1:7" ht="25.5">
      <c r="A101" s="704"/>
      <c r="B101" s="705"/>
      <c r="C101" s="511" t="s">
        <v>104</v>
      </c>
      <c r="D101" s="2">
        <v>1600</v>
      </c>
      <c r="E101" s="3">
        <v>4</v>
      </c>
      <c r="F101" s="2">
        <v>6400</v>
      </c>
      <c r="G101" s="8">
        <v>165</v>
      </c>
    </row>
    <row r="102" spans="1:7" ht="25.5">
      <c r="A102" s="704"/>
      <c r="B102" s="705"/>
      <c r="C102" s="511" t="s">
        <v>105</v>
      </c>
      <c r="D102" s="2">
        <v>1600</v>
      </c>
      <c r="E102" s="3">
        <v>4</v>
      </c>
      <c r="F102" s="2">
        <v>6400</v>
      </c>
      <c r="G102" s="8">
        <v>165</v>
      </c>
    </row>
    <row r="103" spans="1:7" ht="25.5">
      <c r="A103" s="704"/>
      <c r="B103" s="705"/>
      <c r="C103" s="511" t="s">
        <v>106</v>
      </c>
      <c r="D103" s="2">
        <v>1500</v>
      </c>
      <c r="E103" s="3">
        <v>6</v>
      </c>
      <c r="F103" s="2">
        <v>9000</v>
      </c>
      <c r="G103" s="8">
        <v>165</v>
      </c>
    </row>
    <row r="104" spans="1:7" ht="25.5">
      <c r="A104" s="704"/>
      <c r="B104" s="705"/>
      <c r="C104" s="511" t="s">
        <v>107</v>
      </c>
      <c r="D104" s="2">
        <v>1600</v>
      </c>
      <c r="E104" s="3">
        <v>6</v>
      </c>
      <c r="F104" s="2">
        <v>9600</v>
      </c>
      <c r="G104" s="8">
        <v>165</v>
      </c>
    </row>
    <row r="105" spans="1:7" ht="25.5">
      <c r="A105" s="704"/>
      <c r="B105" s="705"/>
      <c r="C105" s="511" t="s">
        <v>108</v>
      </c>
      <c r="D105" s="2">
        <v>1600</v>
      </c>
      <c r="E105" s="3">
        <v>6</v>
      </c>
      <c r="F105" s="2">
        <v>9600</v>
      </c>
      <c r="G105" s="8">
        <v>165</v>
      </c>
    </row>
    <row r="106" spans="1:7" ht="25.5">
      <c r="A106" s="704"/>
      <c r="B106" s="705"/>
      <c r="C106" s="511" t="s">
        <v>109</v>
      </c>
      <c r="D106" s="2">
        <v>3260</v>
      </c>
      <c r="E106" s="3">
        <v>4</v>
      </c>
      <c r="F106" s="2">
        <v>13040</v>
      </c>
      <c r="G106" s="8">
        <v>165</v>
      </c>
    </row>
    <row r="107" spans="1:7" ht="12.75" customHeight="1">
      <c r="A107" s="704"/>
      <c r="B107" s="705"/>
      <c r="C107" s="511" t="s">
        <v>110</v>
      </c>
      <c r="D107" s="2">
        <v>20000</v>
      </c>
      <c r="E107" s="3">
        <v>12</v>
      </c>
      <c r="F107" s="2">
        <v>240000</v>
      </c>
      <c r="G107" s="8">
        <v>194</v>
      </c>
    </row>
    <row r="108" spans="1:7" ht="12.75" customHeight="1">
      <c r="A108" s="704"/>
      <c r="B108" s="705"/>
      <c r="C108" s="511" t="s">
        <v>111</v>
      </c>
      <c r="D108" s="2">
        <v>2000</v>
      </c>
      <c r="E108" s="3">
        <v>18</v>
      </c>
      <c r="F108" s="2">
        <v>36000</v>
      </c>
      <c r="G108" s="8">
        <v>253</v>
      </c>
    </row>
    <row r="109" spans="1:7" ht="12.75" customHeight="1">
      <c r="A109" s="704"/>
      <c r="B109" s="705"/>
      <c r="C109" s="511" t="s">
        <v>112</v>
      </c>
      <c r="D109" s="2">
        <v>1600</v>
      </c>
      <c r="E109" s="3">
        <v>25</v>
      </c>
      <c r="F109" s="2">
        <v>40000</v>
      </c>
      <c r="G109" s="8">
        <v>253</v>
      </c>
    </row>
    <row r="110" spans="1:7" ht="12.75" customHeight="1">
      <c r="A110" s="704"/>
      <c r="B110" s="705"/>
      <c r="C110" s="511" t="s">
        <v>113</v>
      </c>
      <c r="D110" s="2">
        <v>1600</v>
      </c>
      <c r="E110" s="3">
        <v>140</v>
      </c>
      <c r="F110" s="2">
        <v>224000</v>
      </c>
      <c r="G110" s="8">
        <v>253</v>
      </c>
    </row>
    <row r="111" spans="1:7" ht="12.75" customHeight="1">
      <c r="A111" s="704"/>
      <c r="B111" s="705"/>
      <c r="C111" s="511" t="s">
        <v>114</v>
      </c>
      <c r="D111" s="2">
        <v>125</v>
      </c>
      <c r="E111" s="3">
        <v>24</v>
      </c>
      <c r="F111" s="2">
        <v>3000</v>
      </c>
      <c r="G111" s="8">
        <v>262</v>
      </c>
    </row>
    <row r="112" spans="1:7">
      <c r="A112" s="704"/>
      <c r="B112" s="705"/>
      <c r="C112" s="511" t="s">
        <v>115</v>
      </c>
      <c r="D112" s="2">
        <v>268</v>
      </c>
      <c r="E112" s="3">
        <v>108</v>
      </c>
      <c r="F112" s="2">
        <v>28944</v>
      </c>
      <c r="G112" s="8">
        <v>262</v>
      </c>
    </row>
    <row r="113" spans="1:7" ht="25.5">
      <c r="A113" s="704"/>
      <c r="B113" s="705"/>
      <c r="C113" s="511" t="s">
        <v>116</v>
      </c>
      <c r="D113" s="2">
        <v>100</v>
      </c>
      <c r="E113" s="3">
        <v>3000</v>
      </c>
      <c r="F113" s="2">
        <v>300000</v>
      </c>
      <c r="G113" s="8">
        <v>262</v>
      </c>
    </row>
    <row r="114" spans="1:7" ht="12.75" customHeight="1">
      <c r="A114" s="704"/>
      <c r="B114" s="705"/>
      <c r="C114" s="511" t="s">
        <v>116</v>
      </c>
      <c r="D114" s="2">
        <v>50</v>
      </c>
      <c r="E114" s="3">
        <v>4000</v>
      </c>
      <c r="F114" s="2">
        <v>200000</v>
      </c>
      <c r="G114" s="8">
        <v>262</v>
      </c>
    </row>
    <row r="115" spans="1:7" ht="12.75" customHeight="1">
      <c r="A115" s="704"/>
      <c r="B115" s="705"/>
      <c r="C115" s="511" t="s">
        <v>117</v>
      </c>
      <c r="D115" s="2">
        <v>10</v>
      </c>
      <c r="E115" s="3">
        <v>50</v>
      </c>
      <c r="F115" s="2">
        <v>500</v>
      </c>
      <c r="G115" s="8">
        <v>298</v>
      </c>
    </row>
    <row r="116" spans="1:7">
      <c r="A116" s="704"/>
      <c r="B116" s="705"/>
      <c r="C116" s="511" t="s">
        <v>118</v>
      </c>
      <c r="D116" s="2">
        <v>14</v>
      </c>
      <c r="E116" s="3">
        <v>60</v>
      </c>
      <c r="F116" s="2">
        <v>840</v>
      </c>
      <c r="G116" s="8">
        <v>298</v>
      </c>
    </row>
    <row r="117" spans="1:7" ht="25.5">
      <c r="A117" s="704"/>
      <c r="B117" s="705"/>
      <c r="C117" s="511" t="s">
        <v>119</v>
      </c>
      <c r="D117" s="2">
        <v>50</v>
      </c>
      <c r="E117" s="3">
        <v>24</v>
      </c>
      <c r="F117" s="2">
        <v>1200</v>
      </c>
      <c r="G117" s="8">
        <v>298</v>
      </c>
    </row>
    <row r="118" spans="1:7" ht="25.5">
      <c r="A118" s="704"/>
      <c r="B118" s="705"/>
      <c r="C118" s="511" t="s">
        <v>120</v>
      </c>
      <c r="D118" s="2">
        <v>100</v>
      </c>
      <c r="E118" s="3">
        <v>24</v>
      </c>
      <c r="F118" s="2">
        <v>2400</v>
      </c>
      <c r="G118" s="8">
        <v>298</v>
      </c>
    </row>
    <row r="119" spans="1:7" ht="12.75" customHeight="1">
      <c r="A119" s="704"/>
      <c r="B119" s="705"/>
      <c r="C119" s="511" t="s">
        <v>121</v>
      </c>
      <c r="D119" s="2">
        <v>50</v>
      </c>
      <c r="E119" s="3">
        <v>48</v>
      </c>
      <c r="F119" s="2">
        <v>2400</v>
      </c>
      <c r="G119" s="8">
        <v>298</v>
      </c>
    </row>
    <row r="120" spans="1:7">
      <c r="A120" s="704"/>
      <c r="B120" s="705"/>
      <c r="C120" s="511" t="s">
        <v>122</v>
      </c>
      <c r="D120" s="2">
        <v>50</v>
      </c>
      <c r="E120" s="3">
        <v>50</v>
      </c>
      <c r="F120" s="2">
        <v>2500</v>
      </c>
      <c r="G120" s="8">
        <v>298</v>
      </c>
    </row>
    <row r="121" spans="1:7" ht="12.75" customHeight="1">
      <c r="A121" s="704"/>
      <c r="B121" s="705"/>
      <c r="C121" s="511" t="s">
        <v>123</v>
      </c>
      <c r="D121" s="2">
        <v>250</v>
      </c>
      <c r="E121" s="3">
        <v>12</v>
      </c>
      <c r="F121" s="2">
        <v>3000</v>
      </c>
      <c r="G121" s="8">
        <v>298</v>
      </c>
    </row>
    <row r="122" spans="1:7" ht="12.75" customHeight="1">
      <c r="A122" s="704"/>
      <c r="B122" s="705"/>
      <c r="C122" s="511" t="s">
        <v>124</v>
      </c>
      <c r="D122" s="2">
        <v>75</v>
      </c>
      <c r="E122" s="3">
        <v>48</v>
      </c>
      <c r="F122" s="2">
        <v>3600</v>
      </c>
      <c r="G122" s="8">
        <v>298</v>
      </c>
    </row>
    <row r="123" spans="1:7">
      <c r="A123" s="704"/>
      <c r="B123" s="705"/>
      <c r="C123" s="511" t="s">
        <v>125</v>
      </c>
      <c r="D123" s="2">
        <v>200</v>
      </c>
      <c r="E123" s="3">
        <v>20</v>
      </c>
      <c r="F123" s="2">
        <v>4000</v>
      </c>
      <c r="G123" s="8">
        <v>298</v>
      </c>
    </row>
    <row r="124" spans="1:7" ht="25.5">
      <c r="A124" s="704"/>
      <c r="B124" s="705"/>
      <c r="C124" s="511" t="s">
        <v>126</v>
      </c>
      <c r="D124" s="2">
        <v>200</v>
      </c>
      <c r="E124" s="3">
        <v>24</v>
      </c>
      <c r="F124" s="2">
        <v>4800</v>
      </c>
      <c r="G124" s="8">
        <v>298</v>
      </c>
    </row>
    <row r="125" spans="1:7" ht="12.75" customHeight="1">
      <c r="A125" s="704"/>
      <c r="B125" s="705"/>
      <c r="C125" s="511" t="s">
        <v>127</v>
      </c>
      <c r="D125" s="2">
        <v>200</v>
      </c>
      <c r="E125" s="3">
        <v>24</v>
      </c>
      <c r="F125" s="2">
        <v>4800</v>
      </c>
      <c r="G125" s="8">
        <v>298</v>
      </c>
    </row>
    <row r="126" spans="1:7">
      <c r="A126" s="704"/>
      <c r="B126" s="705"/>
      <c r="C126" s="511" t="s">
        <v>128</v>
      </c>
      <c r="D126" s="2">
        <v>200</v>
      </c>
      <c r="E126" s="3">
        <v>24</v>
      </c>
      <c r="F126" s="2">
        <v>4800</v>
      </c>
      <c r="G126" s="8">
        <v>298</v>
      </c>
    </row>
    <row r="127" spans="1:7" ht="12.75" customHeight="1">
      <c r="A127" s="704"/>
      <c r="B127" s="705"/>
      <c r="C127" s="511" t="s">
        <v>129</v>
      </c>
      <c r="D127" s="2">
        <v>400</v>
      </c>
      <c r="E127" s="3">
        <v>12</v>
      </c>
      <c r="F127" s="2">
        <v>4800</v>
      </c>
      <c r="G127" s="8">
        <v>298</v>
      </c>
    </row>
    <row r="128" spans="1:7" ht="12.75" customHeight="1">
      <c r="A128" s="704"/>
      <c r="B128" s="705"/>
      <c r="C128" s="511" t="s">
        <v>130</v>
      </c>
      <c r="D128" s="2">
        <v>1700</v>
      </c>
      <c r="E128" s="3">
        <v>3</v>
      </c>
      <c r="F128" s="2">
        <v>5100</v>
      </c>
      <c r="G128" s="8">
        <v>298</v>
      </c>
    </row>
    <row r="129" spans="1:7" ht="12.75" customHeight="1">
      <c r="A129" s="704"/>
      <c r="B129" s="705"/>
      <c r="C129" s="511" t="s">
        <v>131</v>
      </c>
      <c r="D129" s="2">
        <v>1800</v>
      </c>
      <c r="E129" s="3">
        <v>3</v>
      </c>
      <c r="F129" s="2">
        <v>5400</v>
      </c>
      <c r="G129" s="8">
        <v>298</v>
      </c>
    </row>
    <row r="130" spans="1:7" ht="12.75" customHeight="1">
      <c r="A130" s="704"/>
      <c r="B130" s="705"/>
      <c r="C130" s="511" t="s">
        <v>132</v>
      </c>
      <c r="D130" s="2">
        <v>125</v>
      </c>
      <c r="E130" s="3">
        <v>48</v>
      </c>
      <c r="F130" s="2">
        <v>6000</v>
      </c>
      <c r="G130" s="8">
        <v>298</v>
      </c>
    </row>
    <row r="131" spans="1:7">
      <c r="A131" s="704"/>
      <c r="B131" s="705"/>
      <c r="C131" s="511" t="s">
        <v>133</v>
      </c>
      <c r="D131" s="2">
        <v>300</v>
      </c>
      <c r="E131" s="3">
        <v>20</v>
      </c>
      <c r="F131" s="2">
        <v>6000</v>
      </c>
      <c r="G131" s="8">
        <v>298</v>
      </c>
    </row>
    <row r="132" spans="1:7" ht="12.75" customHeight="1">
      <c r="A132" s="704"/>
      <c r="B132" s="705"/>
      <c r="C132" s="511" t="s">
        <v>134</v>
      </c>
      <c r="D132" s="2">
        <v>500</v>
      </c>
      <c r="E132" s="3">
        <v>12</v>
      </c>
      <c r="F132" s="2">
        <v>6000</v>
      </c>
      <c r="G132" s="8">
        <v>298</v>
      </c>
    </row>
    <row r="133" spans="1:7" ht="12.75" customHeight="1">
      <c r="A133" s="704"/>
      <c r="B133" s="705"/>
      <c r="C133" s="511" t="s">
        <v>135</v>
      </c>
      <c r="D133" s="2">
        <v>500</v>
      </c>
      <c r="E133" s="3">
        <v>12</v>
      </c>
      <c r="F133" s="2">
        <v>6000</v>
      </c>
      <c r="G133" s="8">
        <v>298</v>
      </c>
    </row>
    <row r="134" spans="1:7" ht="12.75" customHeight="1">
      <c r="A134" s="704"/>
      <c r="B134" s="705"/>
      <c r="C134" s="511" t="s">
        <v>136</v>
      </c>
      <c r="D134" s="2">
        <v>500</v>
      </c>
      <c r="E134" s="3">
        <v>12</v>
      </c>
      <c r="F134" s="2">
        <v>6000</v>
      </c>
      <c r="G134" s="8">
        <v>298</v>
      </c>
    </row>
    <row r="135" spans="1:7" ht="12.75" customHeight="1">
      <c r="A135" s="704"/>
      <c r="B135" s="705"/>
      <c r="C135" s="511" t="s">
        <v>137</v>
      </c>
      <c r="D135" s="2">
        <v>350</v>
      </c>
      <c r="E135" s="3">
        <v>20</v>
      </c>
      <c r="F135" s="2">
        <v>7000</v>
      </c>
      <c r="G135" s="8">
        <v>298</v>
      </c>
    </row>
    <row r="136" spans="1:7" ht="12.75" customHeight="1">
      <c r="A136" s="704"/>
      <c r="B136" s="705"/>
      <c r="C136" s="511" t="s">
        <v>138</v>
      </c>
      <c r="D136" s="2">
        <v>300</v>
      </c>
      <c r="E136" s="3">
        <v>24</v>
      </c>
      <c r="F136" s="2">
        <v>7200</v>
      </c>
      <c r="G136" s="8">
        <v>298</v>
      </c>
    </row>
    <row r="137" spans="1:7" ht="12.75" customHeight="1">
      <c r="A137" s="704"/>
      <c r="B137" s="705"/>
      <c r="C137" s="511" t="s">
        <v>139</v>
      </c>
      <c r="D137" s="2">
        <v>75</v>
      </c>
      <c r="E137" s="3">
        <v>100</v>
      </c>
      <c r="F137" s="2">
        <v>7500</v>
      </c>
      <c r="G137" s="8">
        <v>298</v>
      </c>
    </row>
    <row r="138" spans="1:7">
      <c r="A138" s="704"/>
      <c r="B138" s="705"/>
      <c r="C138" s="511" t="s">
        <v>140</v>
      </c>
      <c r="D138" s="2">
        <v>100</v>
      </c>
      <c r="E138" s="3">
        <v>96</v>
      </c>
      <c r="F138" s="2">
        <v>9600</v>
      </c>
      <c r="G138" s="8">
        <v>298</v>
      </c>
    </row>
    <row r="139" spans="1:7" ht="12.75" customHeight="1">
      <c r="A139" s="704"/>
      <c r="B139" s="705"/>
      <c r="C139" s="511" t="s">
        <v>141</v>
      </c>
      <c r="D139" s="2">
        <v>800</v>
      </c>
      <c r="E139" s="3">
        <v>12</v>
      </c>
      <c r="F139" s="2">
        <v>9600</v>
      </c>
      <c r="G139" s="8">
        <v>298</v>
      </c>
    </row>
    <row r="140" spans="1:7" ht="12.75" customHeight="1">
      <c r="A140" s="704"/>
      <c r="B140" s="705"/>
      <c r="C140" s="511" t="s">
        <v>142</v>
      </c>
      <c r="D140" s="2">
        <v>900</v>
      </c>
      <c r="E140" s="3">
        <v>12</v>
      </c>
      <c r="F140" s="2">
        <v>10800</v>
      </c>
      <c r="G140" s="8">
        <v>298</v>
      </c>
    </row>
    <row r="141" spans="1:7" ht="12.75" customHeight="1">
      <c r="A141" s="704"/>
      <c r="B141" s="705"/>
      <c r="C141" s="511" t="s">
        <v>143</v>
      </c>
      <c r="D141" s="2">
        <v>900</v>
      </c>
      <c r="E141" s="3">
        <v>12</v>
      </c>
      <c r="F141" s="2">
        <v>10800</v>
      </c>
      <c r="G141" s="8">
        <v>298</v>
      </c>
    </row>
    <row r="142" spans="1:7">
      <c r="A142" s="704"/>
      <c r="B142" s="705"/>
      <c r="C142" s="511" t="s">
        <v>144</v>
      </c>
      <c r="D142" s="2">
        <v>600</v>
      </c>
      <c r="E142" s="3">
        <v>20</v>
      </c>
      <c r="F142" s="2">
        <v>12000</v>
      </c>
      <c r="G142" s="8">
        <v>298</v>
      </c>
    </row>
    <row r="143" spans="1:7" ht="12.75" customHeight="1">
      <c r="A143" s="704"/>
      <c r="B143" s="705"/>
      <c r="C143" s="511" t="s">
        <v>145</v>
      </c>
      <c r="D143" s="2">
        <v>500</v>
      </c>
      <c r="E143" s="3">
        <v>24</v>
      </c>
      <c r="F143" s="2">
        <v>12000</v>
      </c>
      <c r="G143" s="8">
        <v>298</v>
      </c>
    </row>
    <row r="144" spans="1:7" ht="12.75" customHeight="1">
      <c r="A144" s="704"/>
      <c r="B144" s="705"/>
      <c r="C144" s="511" t="s">
        <v>146</v>
      </c>
      <c r="D144" s="2">
        <v>700</v>
      </c>
      <c r="E144" s="3">
        <v>20</v>
      </c>
      <c r="F144" s="2">
        <v>14000</v>
      </c>
      <c r="G144" s="8">
        <v>298</v>
      </c>
    </row>
    <row r="145" spans="1:7" ht="12.75" customHeight="1">
      <c r="A145" s="704"/>
      <c r="B145" s="705"/>
      <c r="C145" s="511" t="s">
        <v>147</v>
      </c>
      <c r="D145" s="2">
        <v>150</v>
      </c>
      <c r="E145" s="3">
        <v>100</v>
      </c>
      <c r="F145" s="2">
        <v>15000</v>
      </c>
      <c r="G145" s="8">
        <v>298</v>
      </c>
    </row>
    <row r="146" spans="1:7" ht="12.75" customHeight="1">
      <c r="A146" s="704"/>
      <c r="B146" s="705"/>
      <c r="C146" s="511" t="s">
        <v>148</v>
      </c>
      <c r="D146" s="2">
        <v>750</v>
      </c>
      <c r="E146" s="3">
        <v>24</v>
      </c>
      <c r="F146" s="2">
        <v>18000</v>
      </c>
      <c r="G146" s="8">
        <v>298</v>
      </c>
    </row>
    <row r="147" spans="1:7" ht="12.75" customHeight="1">
      <c r="A147" s="704"/>
      <c r="B147" s="705"/>
      <c r="C147" s="511" t="s">
        <v>149</v>
      </c>
      <c r="D147" s="2">
        <v>400</v>
      </c>
      <c r="E147" s="3">
        <v>48</v>
      </c>
      <c r="F147" s="2">
        <v>19200</v>
      </c>
      <c r="G147" s="8">
        <v>298</v>
      </c>
    </row>
    <row r="148" spans="1:7" ht="12.75" customHeight="1">
      <c r="A148" s="704"/>
      <c r="B148" s="705"/>
      <c r="C148" s="511" t="s">
        <v>150</v>
      </c>
      <c r="D148" s="2">
        <v>450</v>
      </c>
      <c r="E148" s="3">
        <v>48</v>
      </c>
      <c r="F148" s="2">
        <v>21600</v>
      </c>
      <c r="G148" s="8">
        <v>298</v>
      </c>
    </row>
    <row r="149" spans="1:7">
      <c r="A149" s="704"/>
      <c r="B149" s="705"/>
      <c r="C149" s="511" t="s">
        <v>151</v>
      </c>
      <c r="D149" s="2">
        <v>300</v>
      </c>
      <c r="E149" s="3">
        <v>96</v>
      </c>
      <c r="F149" s="2">
        <v>28800</v>
      </c>
      <c r="G149" s="8">
        <v>298</v>
      </c>
    </row>
    <row r="150" spans="1:7" ht="36" customHeight="1">
      <c r="A150" s="704"/>
      <c r="B150" s="705"/>
      <c r="C150" s="511" t="s">
        <v>152</v>
      </c>
      <c r="D150" s="2">
        <v>1500</v>
      </c>
      <c r="E150" s="3">
        <v>20</v>
      </c>
      <c r="F150" s="2">
        <v>30000</v>
      </c>
      <c r="G150" s="8">
        <v>298</v>
      </c>
    </row>
    <row r="151" spans="1:7" ht="30.75" customHeight="1">
      <c r="A151" s="706" t="s">
        <v>153</v>
      </c>
      <c r="B151" s="709" t="s">
        <v>154</v>
      </c>
      <c r="C151" s="3" t="s">
        <v>155</v>
      </c>
      <c r="D151" s="2">
        <v>27136200</v>
      </c>
      <c r="E151" s="3">
        <v>1</v>
      </c>
      <c r="F151" s="2">
        <f t="shared" ref="F151:F154" si="0">E151*D151</f>
        <v>27136200</v>
      </c>
      <c r="G151" s="8" t="s">
        <v>156</v>
      </c>
    </row>
    <row r="152" spans="1:7" ht="25.5" customHeight="1">
      <c r="A152" s="707"/>
      <c r="B152" s="710"/>
      <c r="C152" s="3" t="s">
        <v>155</v>
      </c>
      <c r="D152" s="2">
        <v>8140860</v>
      </c>
      <c r="E152" s="3">
        <v>1</v>
      </c>
      <c r="F152" s="2">
        <f t="shared" si="0"/>
        <v>8140860</v>
      </c>
      <c r="G152" s="8" t="s">
        <v>157</v>
      </c>
    </row>
    <row r="153" spans="1:7" ht="25.5" customHeight="1">
      <c r="A153" s="707"/>
      <c r="B153" s="709" t="s">
        <v>158</v>
      </c>
      <c r="C153" s="3" t="s">
        <v>155</v>
      </c>
      <c r="D153" s="2">
        <v>5008300</v>
      </c>
      <c r="E153" s="3">
        <v>1</v>
      </c>
      <c r="F153" s="2">
        <f t="shared" si="0"/>
        <v>5008300</v>
      </c>
      <c r="G153" s="8" t="s">
        <v>156</v>
      </c>
    </row>
    <row r="154" spans="1:7" ht="25.5" customHeight="1">
      <c r="A154" s="708"/>
      <c r="B154" s="710"/>
      <c r="C154" s="3" t="s">
        <v>155</v>
      </c>
      <c r="D154" s="2">
        <v>1502490</v>
      </c>
      <c r="E154" s="3">
        <v>1</v>
      </c>
      <c r="F154" s="2">
        <f t="shared" si="0"/>
        <v>1502490</v>
      </c>
      <c r="G154" s="8" t="s">
        <v>157</v>
      </c>
    </row>
    <row r="155" spans="1:7">
      <c r="A155" s="706" t="s">
        <v>159</v>
      </c>
      <c r="B155" s="709" t="s">
        <v>154</v>
      </c>
      <c r="C155" s="3" t="s">
        <v>155</v>
      </c>
      <c r="D155" s="2">
        <v>675000</v>
      </c>
      <c r="E155" s="3">
        <v>1</v>
      </c>
      <c r="F155" s="2">
        <f>E155*D155</f>
        <v>675000</v>
      </c>
      <c r="G155" s="8" t="s">
        <v>156</v>
      </c>
    </row>
    <row r="156" spans="1:7" ht="12.75" customHeight="1">
      <c r="A156" s="708"/>
      <c r="B156" s="710"/>
      <c r="C156" s="3" t="s">
        <v>155</v>
      </c>
      <c r="D156" s="2">
        <v>202500</v>
      </c>
      <c r="E156" s="3">
        <v>1</v>
      </c>
      <c r="F156" s="2">
        <f>E156*D156</f>
        <v>202500</v>
      </c>
      <c r="G156" s="8" t="s">
        <v>157</v>
      </c>
    </row>
    <row r="157" spans="1:7" ht="12.75" customHeight="1">
      <c r="A157" s="706" t="s">
        <v>160</v>
      </c>
      <c r="B157" s="518" t="s">
        <v>154</v>
      </c>
      <c r="C157" s="3" t="s">
        <v>155</v>
      </c>
      <c r="D157" s="2">
        <v>3614575</v>
      </c>
      <c r="E157" s="3">
        <v>1</v>
      </c>
      <c r="F157" s="2">
        <f>D157</f>
        <v>3614575</v>
      </c>
      <c r="G157" s="8" t="s">
        <v>156</v>
      </c>
    </row>
    <row r="158" spans="1:7" ht="12.75" customHeight="1">
      <c r="A158" s="708"/>
      <c r="B158" s="518" t="s">
        <v>154</v>
      </c>
      <c r="C158" s="3" t="s">
        <v>155</v>
      </c>
      <c r="D158" s="2">
        <v>1084372.5</v>
      </c>
      <c r="E158" s="3">
        <v>1</v>
      </c>
      <c r="F158" s="2">
        <f>D158</f>
        <v>1084372.5</v>
      </c>
      <c r="G158" s="8" t="s">
        <v>157</v>
      </c>
    </row>
    <row r="159" spans="1:7" ht="12.75" customHeight="1">
      <c r="A159" s="706" t="s">
        <v>161</v>
      </c>
      <c r="B159" s="518" t="s">
        <v>154</v>
      </c>
      <c r="C159" s="3" t="s">
        <v>155</v>
      </c>
      <c r="D159" s="2">
        <v>1156650</v>
      </c>
      <c r="E159" s="3">
        <v>1</v>
      </c>
      <c r="F159" s="2">
        <f>E159*D159</f>
        <v>1156650</v>
      </c>
      <c r="G159" s="8" t="s">
        <v>156</v>
      </c>
    </row>
    <row r="160" spans="1:7" ht="12.75" customHeight="1">
      <c r="A160" s="708"/>
      <c r="B160" s="518" t="s">
        <v>154</v>
      </c>
      <c r="C160" s="3" t="s">
        <v>155</v>
      </c>
      <c r="D160" s="2">
        <v>346995</v>
      </c>
      <c r="E160" s="3">
        <v>1</v>
      </c>
      <c r="F160" s="2">
        <f>E160*D160</f>
        <v>346995</v>
      </c>
      <c r="G160" s="8" t="s">
        <v>157</v>
      </c>
    </row>
    <row r="161" spans="1:7" ht="12.75" customHeight="1">
      <c r="A161" s="706" t="s">
        <v>162</v>
      </c>
      <c r="B161" s="518" t="s">
        <v>154</v>
      </c>
      <c r="C161" s="3" t="s">
        <v>155</v>
      </c>
      <c r="D161" s="2">
        <v>656250</v>
      </c>
      <c r="E161" s="3">
        <v>1</v>
      </c>
      <c r="F161" s="2">
        <f>E161*D161</f>
        <v>656250</v>
      </c>
      <c r="G161" s="8" t="s">
        <v>156</v>
      </c>
    </row>
    <row r="162" spans="1:7" ht="12.75" customHeight="1">
      <c r="A162" s="708"/>
      <c r="B162" s="518" t="s">
        <v>154</v>
      </c>
      <c r="C162" s="3" t="s">
        <v>155</v>
      </c>
      <c r="D162" s="2">
        <v>196875</v>
      </c>
      <c r="E162" s="3">
        <v>1</v>
      </c>
      <c r="F162" s="2">
        <f>E162*D162</f>
        <v>196875</v>
      </c>
      <c r="G162" s="8" t="s">
        <v>157</v>
      </c>
    </row>
    <row r="163" spans="1:7" ht="12.75" customHeight="1">
      <c r="A163" s="706" t="s">
        <v>163</v>
      </c>
      <c r="B163" s="518" t="s">
        <v>154</v>
      </c>
      <c r="C163" s="3" t="s">
        <v>155</v>
      </c>
      <c r="D163" s="2">
        <v>3238600</v>
      </c>
      <c r="E163" s="3">
        <v>1</v>
      </c>
      <c r="F163" s="2">
        <f t="shared" ref="F163:F174" si="1">E163*D163</f>
        <v>3238600</v>
      </c>
      <c r="G163" s="8" t="s">
        <v>156</v>
      </c>
    </row>
    <row r="164" spans="1:7" ht="12.75" customHeight="1">
      <c r="A164" s="708"/>
      <c r="B164" s="518" t="s">
        <v>154</v>
      </c>
      <c r="C164" s="3" t="s">
        <v>155</v>
      </c>
      <c r="D164" s="2">
        <v>971580</v>
      </c>
      <c r="E164" s="3">
        <v>1</v>
      </c>
      <c r="F164" s="2">
        <f t="shared" si="1"/>
        <v>971580</v>
      </c>
      <c r="G164" s="8" t="s">
        <v>157</v>
      </c>
    </row>
    <row r="165" spans="1:7" ht="48" customHeight="1">
      <c r="A165" s="714" t="s">
        <v>164</v>
      </c>
      <c r="B165" s="518" t="s">
        <v>154</v>
      </c>
      <c r="C165" s="3" t="s">
        <v>155</v>
      </c>
      <c r="D165" s="2">
        <v>1653000</v>
      </c>
      <c r="E165" s="3">
        <v>1</v>
      </c>
      <c r="F165" s="2">
        <f t="shared" si="1"/>
        <v>1653000</v>
      </c>
      <c r="G165" s="8" t="s">
        <v>156</v>
      </c>
    </row>
    <row r="166" spans="1:7" ht="12.75" customHeight="1">
      <c r="A166" s="714"/>
      <c r="B166" s="518" t="s">
        <v>154</v>
      </c>
      <c r="C166" s="3" t="s">
        <v>155</v>
      </c>
      <c r="D166" s="2">
        <v>495900</v>
      </c>
      <c r="E166" s="3">
        <v>1</v>
      </c>
      <c r="F166" s="2">
        <f t="shared" si="1"/>
        <v>495900</v>
      </c>
      <c r="G166" s="8" t="s">
        <v>157</v>
      </c>
    </row>
    <row r="167" spans="1:7" ht="37.5" customHeight="1">
      <c r="A167" s="714" t="s">
        <v>165</v>
      </c>
      <c r="B167" s="518" t="s">
        <v>154</v>
      </c>
      <c r="C167" s="3" t="s">
        <v>155</v>
      </c>
      <c r="D167" s="2">
        <v>3236250</v>
      </c>
      <c r="E167" s="3">
        <v>1</v>
      </c>
      <c r="F167" s="2">
        <f t="shared" si="1"/>
        <v>3236250</v>
      </c>
      <c r="G167" s="8" t="s">
        <v>156</v>
      </c>
    </row>
    <row r="168" spans="1:7" ht="12.75" customHeight="1">
      <c r="A168" s="714"/>
      <c r="B168" s="518" t="s">
        <v>154</v>
      </c>
      <c r="C168" s="3" t="s">
        <v>155</v>
      </c>
      <c r="D168" s="2">
        <v>970875</v>
      </c>
      <c r="E168" s="3">
        <v>1</v>
      </c>
      <c r="F168" s="2">
        <f t="shared" si="1"/>
        <v>970875</v>
      </c>
      <c r="G168" s="8" t="s">
        <v>157</v>
      </c>
    </row>
    <row r="169" spans="1:7" ht="12.75" customHeight="1">
      <c r="A169" s="716" t="s">
        <v>166</v>
      </c>
      <c r="B169" s="518" t="s">
        <v>154</v>
      </c>
      <c r="C169" s="3" t="s">
        <v>155</v>
      </c>
      <c r="D169" s="2">
        <v>543750</v>
      </c>
      <c r="E169" s="3">
        <v>1</v>
      </c>
      <c r="F169" s="2">
        <f t="shared" si="1"/>
        <v>543750</v>
      </c>
      <c r="G169" s="8" t="s">
        <v>156</v>
      </c>
    </row>
    <row r="170" spans="1:7" ht="12.75" customHeight="1">
      <c r="A170" s="716"/>
      <c r="B170" s="518" t="s">
        <v>154</v>
      </c>
      <c r="C170" s="3" t="s">
        <v>155</v>
      </c>
      <c r="D170" s="2">
        <v>163125</v>
      </c>
      <c r="E170" s="3">
        <v>1</v>
      </c>
      <c r="F170" s="2">
        <f t="shared" si="1"/>
        <v>163125</v>
      </c>
      <c r="G170" s="8" t="s">
        <v>157</v>
      </c>
    </row>
    <row r="171" spans="1:7" ht="12.75" customHeight="1">
      <c r="A171" s="716" t="s">
        <v>167</v>
      </c>
      <c r="B171" s="518" t="s">
        <v>154</v>
      </c>
      <c r="C171" s="3" t="s">
        <v>155</v>
      </c>
      <c r="D171" s="2">
        <v>802500</v>
      </c>
      <c r="E171" s="3">
        <v>1</v>
      </c>
      <c r="F171" s="2">
        <f t="shared" si="1"/>
        <v>802500</v>
      </c>
      <c r="G171" s="8" t="s">
        <v>156</v>
      </c>
    </row>
    <row r="172" spans="1:7" ht="12.75" customHeight="1">
      <c r="A172" s="716"/>
      <c r="B172" s="518" t="s">
        <v>154</v>
      </c>
      <c r="C172" s="3" t="s">
        <v>155</v>
      </c>
      <c r="D172" s="2">
        <v>240750</v>
      </c>
      <c r="E172" s="3">
        <v>1</v>
      </c>
      <c r="F172" s="2">
        <f t="shared" si="1"/>
        <v>240750</v>
      </c>
      <c r="G172" s="8" t="s">
        <v>157</v>
      </c>
    </row>
    <row r="173" spans="1:7" ht="31.5" customHeight="1">
      <c r="A173" s="716" t="s">
        <v>168</v>
      </c>
      <c r="B173" s="518" t="s">
        <v>154</v>
      </c>
      <c r="C173" s="3" t="s">
        <v>155</v>
      </c>
      <c r="D173" s="2">
        <v>254000</v>
      </c>
      <c r="E173" s="3">
        <v>1</v>
      </c>
      <c r="F173" s="2">
        <f t="shared" si="1"/>
        <v>254000</v>
      </c>
      <c r="G173" s="8" t="s">
        <v>156</v>
      </c>
    </row>
    <row r="174" spans="1:7" ht="12.75" customHeight="1">
      <c r="A174" s="716"/>
      <c r="B174" s="518" t="s">
        <v>154</v>
      </c>
      <c r="C174" s="3" t="s">
        <v>155</v>
      </c>
      <c r="D174" s="2">
        <v>76200</v>
      </c>
      <c r="E174" s="3">
        <v>1</v>
      </c>
      <c r="F174" s="2">
        <f t="shared" si="1"/>
        <v>76200</v>
      </c>
      <c r="G174" s="8" t="s">
        <v>157</v>
      </c>
    </row>
    <row r="175" spans="1:7" ht="12.75" customHeight="1">
      <c r="A175" s="716" t="s">
        <v>169</v>
      </c>
      <c r="B175" s="518" t="s">
        <v>154</v>
      </c>
      <c r="C175" s="3" t="s">
        <v>155</v>
      </c>
      <c r="D175" s="2">
        <v>17309750</v>
      </c>
      <c r="E175" s="3">
        <v>1</v>
      </c>
      <c r="F175" s="2">
        <f>E175*D175</f>
        <v>17309750</v>
      </c>
      <c r="G175" s="8" t="s">
        <v>156</v>
      </c>
    </row>
    <row r="176" spans="1:7" ht="41.25" customHeight="1">
      <c r="A176" s="716"/>
      <c r="B176" s="518" t="s">
        <v>154</v>
      </c>
      <c r="C176" s="3" t="s">
        <v>155</v>
      </c>
      <c r="D176" s="2">
        <v>5192925</v>
      </c>
      <c r="E176" s="3">
        <v>1</v>
      </c>
      <c r="F176" s="2">
        <f>E176*D176</f>
        <v>5192925</v>
      </c>
      <c r="G176" s="8">
        <v>188</v>
      </c>
    </row>
    <row r="177" spans="1:7" ht="48" customHeight="1">
      <c r="A177" s="716"/>
      <c r="B177" s="518" t="s">
        <v>158</v>
      </c>
      <c r="C177" s="3" t="s">
        <v>155</v>
      </c>
      <c r="D177" s="2">
        <v>2890250</v>
      </c>
      <c r="E177" s="3">
        <v>1</v>
      </c>
      <c r="F177" s="2">
        <f>E177*D177</f>
        <v>2890250</v>
      </c>
      <c r="G177" s="8">
        <v>173</v>
      </c>
    </row>
    <row r="178" spans="1:7" ht="12.75" customHeight="1">
      <c r="A178" s="716"/>
      <c r="B178" s="518" t="s">
        <v>158</v>
      </c>
      <c r="C178" s="3" t="s">
        <v>155</v>
      </c>
      <c r="D178" s="2">
        <v>867075</v>
      </c>
      <c r="E178" s="3">
        <v>1</v>
      </c>
      <c r="F178" s="2">
        <f>E178*D178</f>
        <v>867075</v>
      </c>
      <c r="G178" s="8" t="s">
        <v>157</v>
      </c>
    </row>
    <row r="179" spans="1:7" ht="12.75" customHeight="1">
      <c r="A179" s="716" t="s">
        <v>170</v>
      </c>
      <c r="B179" s="518" t="s">
        <v>154</v>
      </c>
      <c r="C179" s="3" t="s">
        <v>155</v>
      </c>
      <c r="D179" s="2">
        <v>1000275</v>
      </c>
      <c r="E179" s="3">
        <v>1</v>
      </c>
      <c r="F179" s="2">
        <f t="shared" ref="F179:F188" si="2">E179*D179</f>
        <v>1000275</v>
      </c>
      <c r="G179" s="8" t="s">
        <v>156</v>
      </c>
    </row>
    <row r="180" spans="1:7" ht="12.75" customHeight="1">
      <c r="A180" s="716"/>
      <c r="B180" s="518" t="s">
        <v>154</v>
      </c>
      <c r="C180" s="3" t="s">
        <v>155</v>
      </c>
      <c r="D180" s="2">
        <v>300082.5</v>
      </c>
      <c r="E180" s="3">
        <v>1</v>
      </c>
      <c r="F180" s="2">
        <f t="shared" si="2"/>
        <v>300082.5</v>
      </c>
      <c r="G180" s="8" t="s">
        <v>157</v>
      </c>
    </row>
    <row r="181" spans="1:7" ht="12.75" customHeight="1">
      <c r="A181" s="716" t="s">
        <v>171</v>
      </c>
      <c r="B181" s="518" t="s">
        <v>154</v>
      </c>
      <c r="C181" s="3" t="s">
        <v>155</v>
      </c>
      <c r="D181" s="2">
        <v>2375250</v>
      </c>
      <c r="E181" s="3">
        <v>1</v>
      </c>
      <c r="F181" s="2">
        <f t="shared" si="2"/>
        <v>2375250</v>
      </c>
      <c r="G181" s="8" t="s">
        <v>156</v>
      </c>
    </row>
    <row r="182" spans="1:7" ht="37.5" customHeight="1">
      <c r="A182" s="716"/>
      <c r="B182" s="518" t="s">
        <v>154</v>
      </c>
      <c r="C182" s="3" t="s">
        <v>155</v>
      </c>
      <c r="D182" s="2">
        <v>712575</v>
      </c>
      <c r="E182" s="3">
        <v>1</v>
      </c>
      <c r="F182" s="2">
        <f t="shared" si="2"/>
        <v>712575</v>
      </c>
      <c r="G182" s="8" t="s">
        <v>157</v>
      </c>
    </row>
    <row r="183" spans="1:7" ht="37.5" customHeight="1">
      <c r="A183" s="716" t="s">
        <v>172</v>
      </c>
      <c r="B183" s="518" t="s">
        <v>158</v>
      </c>
      <c r="C183" s="3" t="s">
        <v>155</v>
      </c>
      <c r="D183" s="2">
        <v>1167650</v>
      </c>
      <c r="E183" s="3">
        <v>1</v>
      </c>
      <c r="F183" s="2">
        <f t="shared" si="2"/>
        <v>1167650</v>
      </c>
      <c r="G183" s="8" t="s">
        <v>156</v>
      </c>
    </row>
    <row r="184" spans="1:7" ht="12.75" customHeight="1">
      <c r="A184" s="716"/>
      <c r="B184" s="518" t="s">
        <v>158</v>
      </c>
      <c r="C184" s="3" t="s">
        <v>155</v>
      </c>
      <c r="D184" s="2">
        <v>350295</v>
      </c>
      <c r="E184" s="3">
        <v>1</v>
      </c>
      <c r="F184" s="2">
        <f t="shared" si="2"/>
        <v>350295</v>
      </c>
      <c r="G184" s="8" t="s">
        <v>157</v>
      </c>
    </row>
    <row r="185" spans="1:7" ht="12.75" customHeight="1">
      <c r="A185" s="716" t="s">
        <v>173</v>
      </c>
      <c r="B185" s="518" t="s">
        <v>154</v>
      </c>
      <c r="C185" s="3" t="s">
        <v>155</v>
      </c>
      <c r="D185" s="2">
        <v>412500</v>
      </c>
      <c r="E185" s="3">
        <v>1</v>
      </c>
      <c r="F185" s="2">
        <f t="shared" si="2"/>
        <v>412500</v>
      </c>
      <c r="G185" s="8" t="s">
        <v>156</v>
      </c>
    </row>
    <row r="186" spans="1:7" ht="39.75" customHeight="1">
      <c r="A186" s="716"/>
      <c r="B186" s="518" t="s">
        <v>154</v>
      </c>
      <c r="C186" s="3" t="s">
        <v>155</v>
      </c>
      <c r="D186" s="2">
        <v>123750</v>
      </c>
      <c r="E186" s="3">
        <v>1</v>
      </c>
      <c r="F186" s="2">
        <f t="shared" si="2"/>
        <v>123750</v>
      </c>
      <c r="G186" s="8" t="s">
        <v>157</v>
      </c>
    </row>
    <row r="187" spans="1:7" ht="39.75" customHeight="1">
      <c r="A187" s="716" t="s">
        <v>174</v>
      </c>
      <c r="B187" s="518" t="s">
        <v>158</v>
      </c>
      <c r="C187" s="3" t="s">
        <v>155</v>
      </c>
      <c r="D187" s="2">
        <v>459799.99999999994</v>
      </c>
      <c r="E187" s="3">
        <v>1</v>
      </c>
      <c r="F187" s="2">
        <f t="shared" si="2"/>
        <v>459799.99999999994</v>
      </c>
      <c r="G187" s="8" t="s">
        <v>156</v>
      </c>
    </row>
    <row r="188" spans="1:7" ht="51" customHeight="1">
      <c r="A188" s="716"/>
      <c r="B188" s="518" t="s">
        <v>158</v>
      </c>
      <c r="C188" s="3" t="s">
        <v>155</v>
      </c>
      <c r="D188" s="2">
        <v>137939.99999999997</v>
      </c>
      <c r="E188" s="3">
        <v>1</v>
      </c>
      <c r="F188" s="2">
        <f t="shared" si="2"/>
        <v>137939.99999999997</v>
      </c>
      <c r="G188" s="8" t="s">
        <v>157</v>
      </c>
    </row>
    <row r="189" spans="1:7" ht="51" customHeight="1">
      <c r="A189" s="716" t="s">
        <v>175</v>
      </c>
      <c r="B189" s="518" t="s">
        <v>154</v>
      </c>
      <c r="C189" s="3" t="s">
        <v>155</v>
      </c>
      <c r="D189" s="2">
        <v>9237750</v>
      </c>
      <c r="E189" s="3">
        <v>1</v>
      </c>
      <c r="F189" s="2">
        <f>E189*D189</f>
        <v>9237750</v>
      </c>
      <c r="G189" s="8" t="s">
        <v>156</v>
      </c>
    </row>
    <row r="190" spans="1:7" ht="51" customHeight="1">
      <c r="A190" s="716"/>
      <c r="B190" s="518" t="s">
        <v>154</v>
      </c>
      <c r="C190" s="3" t="s">
        <v>155</v>
      </c>
      <c r="D190" s="2">
        <v>2771325</v>
      </c>
      <c r="E190" s="3">
        <v>1</v>
      </c>
      <c r="F190" s="2">
        <f>E190*D190</f>
        <v>2771325</v>
      </c>
      <c r="G190" s="8">
        <v>188</v>
      </c>
    </row>
    <row r="191" spans="1:7" ht="51" customHeight="1">
      <c r="A191" s="716"/>
      <c r="B191" s="518" t="s">
        <v>158</v>
      </c>
      <c r="C191" s="3" t="s">
        <v>155</v>
      </c>
      <c r="D191" s="2">
        <v>613250</v>
      </c>
      <c r="E191" s="3">
        <v>1</v>
      </c>
      <c r="F191" s="2">
        <f>E191*D191</f>
        <v>613250</v>
      </c>
      <c r="G191" s="8">
        <v>173</v>
      </c>
    </row>
    <row r="192" spans="1:7" ht="51.75" customHeight="1">
      <c r="A192" s="716"/>
      <c r="B192" s="518" t="s">
        <v>158</v>
      </c>
      <c r="C192" s="3" t="s">
        <v>155</v>
      </c>
      <c r="D192" s="2">
        <v>183975</v>
      </c>
      <c r="E192" s="3">
        <v>1</v>
      </c>
      <c r="F192" s="2">
        <f>E192*D192</f>
        <v>183975</v>
      </c>
      <c r="G192" s="8" t="s">
        <v>157</v>
      </c>
    </row>
    <row r="193" spans="1:7" ht="51.75" customHeight="1">
      <c r="A193" s="716" t="s">
        <v>176</v>
      </c>
      <c r="B193" s="518" t="s">
        <v>154</v>
      </c>
      <c r="C193" s="3" t="s">
        <v>155</v>
      </c>
      <c r="D193" s="2">
        <v>1087000</v>
      </c>
      <c r="E193" s="3">
        <v>1</v>
      </c>
      <c r="F193" s="2">
        <f t="shared" ref="F193:F214" si="3">E193*D193</f>
        <v>1087000</v>
      </c>
      <c r="G193" s="8" t="s">
        <v>156</v>
      </c>
    </row>
    <row r="194" spans="1:7" ht="51.75" customHeight="1">
      <c r="A194" s="716"/>
      <c r="B194" s="518" t="s">
        <v>154</v>
      </c>
      <c r="C194" s="3" t="s">
        <v>155</v>
      </c>
      <c r="D194" s="2">
        <v>326100</v>
      </c>
      <c r="E194" s="3">
        <v>1</v>
      </c>
      <c r="F194" s="2">
        <f t="shared" si="3"/>
        <v>326100</v>
      </c>
      <c r="G194" s="8" t="s">
        <v>157</v>
      </c>
    </row>
    <row r="195" spans="1:7" ht="51.75" customHeight="1">
      <c r="A195" s="716" t="s">
        <v>177</v>
      </c>
      <c r="B195" s="518" t="s">
        <v>154</v>
      </c>
      <c r="C195" s="3" t="s">
        <v>155</v>
      </c>
      <c r="D195" s="2">
        <v>2665500</v>
      </c>
      <c r="E195" s="3">
        <v>1</v>
      </c>
      <c r="F195" s="2">
        <f t="shared" si="3"/>
        <v>2665500</v>
      </c>
      <c r="G195" s="8" t="s">
        <v>156</v>
      </c>
    </row>
    <row r="196" spans="1:7" ht="51.75" customHeight="1">
      <c r="A196" s="716"/>
      <c r="B196" s="518" t="s">
        <v>154</v>
      </c>
      <c r="C196" s="3" t="s">
        <v>155</v>
      </c>
      <c r="D196" s="2">
        <v>799650</v>
      </c>
      <c r="E196" s="3">
        <v>1</v>
      </c>
      <c r="F196" s="2">
        <f t="shared" si="3"/>
        <v>799650</v>
      </c>
      <c r="G196" s="8" t="s">
        <v>157</v>
      </c>
    </row>
    <row r="197" spans="1:7" ht="51.75" customHeight="1">
      <c r="A197" s="716" t="s">
        <v>178</v>
      </c>
      <c r="B197" s="518" t="s">
        <v>154</v>
      </c>
      <c r="C197" s="3" t="s">
        <v>155</v>
      </c>
      <c r="D197" s="2">
        <v>10810000</v>
      </c>
      <c r="E197" s="3">
        <v>1</v>
      </c>
      <c r="F197" s="2">
        <f t="shared" si="3"/>
        <v>10810000</v>
      </c>
      <c r="G197" s="8" t="s">
        <v>156</v>
      </c>
    </row>
    <row r="198" spans="1:7" ht="51.75" customHeight="1">
      <c r="A198" s="716"/>
      <c r="B198" s="518" t="s">
        <v>154</v>
      </c>
      <c r="C198" s="3" t="s">
        <v>155</v>
      </c>
      <c r="D198" s="2">
        <v>3243000</v>
      </c>
      <c r="E198" s="3">
        <v>1</v>
      </c>
      <c r="F198" s="2">
        <f t="shared" si="3"/>
        <v>3243000</v>
      </c>
      <c r="G198" s="8">
        <v>188</v>
      </c>
    </row>
    <row r="199" spans="1:7" ht="51.75" customHeight="1">
      <c r="A199" s="716"/>
      <c r="B199" s="518" t="s">
        <v>158</v>
      </c>
      <c r="C199" s="3" t="s">
        <v>155</v>
      </c>
      <c r="D199" s="2">
        <v>815100</v>
      </c>
      <c r="E199" s="3">
        <v>1</v>
      </c>
      <c r="F199" s="2">
        <f t="shared" si="3"/>
        <v>815100</v>
      </c>
      <c r="G199" s="8">
        <v>173</v>
      </c>
    </row>
    <row r="200" spans="1:7" ht="51.75" customHeight="1">
      <c r="A200" s="716"/>
      <c r="B200" s="518" t="s">
        <v>158</v>
      </c>
      <c r="C200" s="3" t="s">
        <v>155</v>
      </c>
      <c r="D200" s="2">
        <v>244530</v>
      </c>
      <c r="E200" s="3">
        <v>1</v>
      </c>
      <c r="F200" s="2">
        <f t="shared" si="3"/>
        <v>244530</v>
      </c>
      <c r="G200" s="8" t="s">
        <v>157</v>
      </c>
    </row>
    <row r="201" spans="1:7" ht="51.75" customHeight="1">
      <c r="A201" s="716" t="s">
        <v>179</v>
      </c>
      <c r="B201" s="518" t="s">
        <v>154</v>
      </c>
      <c r="C201" s="3" t="s">
        <v>155</v>
      </c>
      <c r="D201" s="2">
        <v>1223750</v>
      </c>
      <c r="E201" s="3">
        <v>1</v>
      </c>
      <c r="F201" s="2">
        <f t="shared" si="3"/>
        <v>1223750</v>
      </c>
      <c r="G201" s="8" t="s">
        <v>156</v>
      </c>
    </row>
    <row r="202" spans="1:7" ht="51.75" customHeight="1">
      <c r="A202" s="716"/>
      <c r="B202" s="518" t="s">
        <v>154</v>
      </c>
      <c r="C202" s="3" t="s">
        <v>155</v>
      </c>
      <c r="D202" s="2">
        <v>367125</v>
      </c>
      <c r="E202" s="3">
        <v>1</v>
      </c>
      <c r="F202" s="2">
        <f t="shared" si="3"/>
        <v>367125</v>
      </c>
      <c r="G202" s="8">
        <v>188</v>
      </c>
    </row>
    <row r="203" spans="1:7" ht="51.75" customHeight="1">
      <c r="A203" s="716"/>
      <c r="B203" s="518" t="s">
        <v>158</v>
      </c>
      <c r="C203" s="3" t="s">
        <v>155</v>
      </c>
      <c r="D203" s="2">
        <v>86350</v>
      </c>
      <c r="E203" s="3">
        <v>1</v>
      </c>
      <c r="F203" s="2">
        <f t="shared" si="3"/>
        <v>86350</v>
      </c>
      <c r="G203" s="8">
        <v>173</v>
      </c>
    </row>
    <row r="204" spans="1:7" ht="51.75" customHeight="1">
      <c r="A204" s="716"/>
      <c r="B204" s="518" t="s">
        <v>158</v>
      </c>
      <c r="C204" s="3" t="s">
        <v>155</v>
      </c>
      <c r="D204" s="2">
        <v>25905</v>
      </c>
      <c r="E204" s="3">
        <v>1</v>
      </c>
      <c r="F204" s="2">
        <f t="shared" si="3"/>
        <v>25905</v>
      </c>
      <c r="G204" s="8" t="s">
        <v>157</v>
      </c>
    </row>
    <row r="205" spans="1:7" ht="51.75" customHeight="1">
      <c r="A205" s="716" t="s">
        <v>180</v>
      </c>
      <c r="B205" s="518" t="s">
        <v>154</v>
      </c>
      <c r="C205" s="3" t="s">
        <v>155</v>
      </c>
      <c r="D205" s="2">
        <v>3820000</v>
      </c>
      <c r="E205" s="3">
        <v>1</v>
      </c>
      <c r="F205" s="2">
        <f t="shared" si="3"/>
        <v>3820000</v>
      </c>
      <c r="G205" s="8" t="s">
        <v>156</v>
      </c>
    </row>
    <row r="206" spans="1:7" ht="51.75" customHeight="1">
      <c r="A206" s="716"/>
      <c r="B206" s="518" t="s">
        <v>154</v>
      </c>
      <c r="C206" s="3" t="s">
        <v>155</v>
      </c>
      <c r="D206" s="2">
        <v>1146000</v>
      </c>
      <c r="E206" s="3">
        <v>1</v>
      </c>
      <c r="F206" s="2">
        <f t="shared" si="3"/>
        <v>1146000</v>
      </c>
      <c r="G206" s="8">
        <v>188</v>
      </c>
    </row>
    <row r="207" spans="1:7" ht="51.75" customHeight="1">
      <c r="A207" s="716"/>
      <c r="B207" s="518" t="s">
        <v>158</v>
      </c>
      <c r="C207" s="3" t="s">
        <v>155</v>
      </c>
      <c r="D207" s="2">
        <v>165000</v>
      </c>
      <c r="E207" s="3">
        <v>1</v>
      </c>
      <c r="F207" s="2">
        <f t="shared" si="3"/>
        <v>165000</v>
      </c>
      <c r="G207" s="8">
        <v>173</v>
      </c>
    </row>
    <row r="208" spans="1:7" ht="51.75" customHeight="1">
      <c r="A208" s="716"/>
      <c r="B208" s="518" t="s">
        <v>158</v>
      </c>
      <c r="C208" s="3" t="s">
        <v>155</v>
      </c>
      <c r="D208" s="2">
        <v>49500</v>
      </c>
      <c r="E208" s="3">
        <v>1</v>
      </c>
      <c r="F208" s="2">
        <f t="shared" si="3"/>
        <v>49500</v>
      </c>
      <c r="G208" s="8" t="s">
        <v>157</v>
      </c>
    </row>
    <row r="209" spans="1:7" ht="51.75" customHeight="1">
      <c r="A209" s="714" t="s">
        <v>181</v>
      </c>
      <c r="B209" s="518" t="s">
        <v>154</v>
      </c>
      <c r="C209" s="3" t="s">
        <v>155</v>
      </c>
      <c r="D209" s="2">
        <v>2856250</v>
      </c>
      <c r="E209" s="3">
        <v>1</v>
      </c>
      <c r="F209" s="2">
        <f t="shared" si="3"/>
        <v>2856250</v>
      </c>
      <c r="G209" s="8" t="s">
        <v>156</v>
      </c>
    </row>
    <row r="210" spans="1:7" ht="51.75" customHeight="1">
      <c r="A210" s="714"/>
      <c r="B210" s="518" t="s">
        <v>154</v>
      </c>
      <c r="C210" s="3" t="s">
        <v>155</v>
      </c>
      <c r="D210" s="2">
        <v>856875</v>
      </c>
      <c r="E210" s="3">
        <v>1</v>
      </c>
      <c r="F210" s="2">
        <f t="shared" si="3"/>
        <v>856875</v>
      </c>
      <c r="G210" s="8" t="s">
        <v>157</v>
      </c>
    </row>
    <row r="211" spans="1:7" ht="51.75" customHeight="1">
      <c r="A211" s="714" t="s">
        <v>182</v>
      </c>
      <c r="B211" s="518" t="s">
        <v>154</v>
      </c>
      <c r="C211" s="3" t="s">
        <v>155</v>
      </c>
      <c r="D211" s="2">
        <v>802500</v>
      </c>
      <c r="E211" s="3">
        <v>1</v>
      </c>
      <c r="F211" s="2">
        <f t="shared" si="3"/>
        <v>802500</v>
      </c>
      <c r="G211" s="8" t="s">
        <v>156</v>
      </c>
    </row>
    <row r="212" spans="1:7" ht="51.75" customHeight="1">
      <c r="A212" s="714"/>
      <c r="B212" s="518" t="s">
        <v>154</v>
      </c>
      <c r="C212" s="3" t="s">
        <v>155</v>
      </c>
      <c r="D212" s="2">
        <v>240750</v>
      </c>
      <c r="E212" s="3">
        <v>1</v>
      </c>
      <c r="F212" s="2">
        <f t="shared" si="3"/>
        <v>240750</v>
      </c>
      <c r="G212" s="8" t="s">
        <v>157</v>
      </c>
    </row>
    <row r="213" spans="1:7" ht="51.75" customHeight="1">
      <c r="A213" s="714" t="s">
        <v>183</v>
      </c>
      <c r="B213" s="518" t="s">
        <v>154</v>
      </c>
      <c r="C213" s="3" t="s">
        <v>155</v>
      </c>
      <c r="D213" s="2">
        <v>400950</v>
      </c>
      <c r="E213" s="3">
        <v>1</v>
      </c>
      <c r="F213" s="2">
        <f t="shared" si="3"/>
        <v>400950</v>
      </c>
      <c r="G213" s="8" t="s">
        <v>156</v>
      </c>
    </row>
    <row r="214" spans="1:7" ht="51.75" customHeight="1">
      <c r="A214" s="714"/>
      <c r="B214" s="518" t="s">
        <v>154</v>
      </c>
      <c r="C214" s="3" t="s">
        <v>155</v>
      </c>
      <c r="D214" s="2">
        <v>120285</v>
      </c>
      <c r="E214" s="3">
        <v>1</v>
      </c>
      <c r="F214" s="2">
        <f t="shared" si="3"/>
        <v>120285</v>
      </c>
      <c r="G214" s="8" t="s">
        <v>157</v>
      </c>
    </row>
    <row r="215" spans="1:7" ht="51.75" customHeight="1">
      <c r="A215" s="714" t="s">
        <v>184</v>
      </c>
      <c r="B215" s="518" t="s">
        <v>154</v>
      </c>
      <c r="C215" s="3" t="s">
        <v>155</v>
      </c>
      <c r="D215" s="2">
        <v>4648750</v>
      </c>
      <c r="E215" s="3">
        <v>1</v>
      </c>
      <c r="F215" s="2">
        <f>E215*D215</f>
        <v>4648750</v>
      </c>
      <c r="G215" s="8" t="s">
        <v>156</v>
      </c>
    </row>
    <row r="216" spans="1:7" ht="51.75" customHeight="1">
      <c r="A216" s="714"/>
      <c r="B216" s="518" t="s">
        <v>154</v>
      </c>
      <c r="C216" s="3" t="s">
        <v>155</v>
      </c>
      <c r="D216" s="2">
        <v>1394625</v>
      </c>
      <c r="E216" s="3">
        <v>1</v>
      </c>
      <c r="F216" s="2">
        <f>E216*D216</f>
        <v>1394625</v>
      </c>
      <c r="G216" s="8">
        <v>188</v>
      </c>
    </row>
    <row r="217" spans="1:7" ht="51.75" customHeight="1">
      <c r="A217" s="714"/>
      <c r="B217" s="518" t="s">
        <v>158</v>
      </c>
      <c r="C217" s="3" t="s">
        <v>155</v>
      </c>
      <c r="D217" s="2">
        <v>834350</v>
      </c>
      <c r="E217" s="3">
        <v>1</v>
      </c>
      <c r="F217" s="2">
        <f>E217*D217</f>
        <v>834350</v>
      </c>
      <c r="G217" s="8">
        <v>173</v>
      </c>
    </row>
    <row r="218" spans="1:7" ht="51.75" customHeight="1">
      <c r="A218" s="714"/>
      <c r="B218" s="518" t="s">
        <v>158</v>
      </c>
      <c r="C218" s="3" t="s">
        <v>155</v>
      </c>
      <c r="D218" s="2">
        <v>250305</v>
      </c>
      <c r="E218" s="3">
        <v>1</v>
      </c>
      <c r="F218" s="2">
        <f>E218*D218</f>
        <v>250305</v>
      </c>
      <c r="G218" s="8" t="s">
        <v>157</v>
      </c>
    </row>
    <row r="219" spans="1:7" ht="51.75" customHeight="1">
      <c r="A219" s="714" t="s">
        <v>185</v>
      </c>
      <c r="B219" s="518" t="s">
        <v>154</v>
      </c>
      <c r="C219" s="3" t="s">
        <v>155</v>
      </c>
      <c r="D219" s="2">
        <v>4353750</v>
      </c>
      <c r="E219" s="3">
        <v>1</v>
      </c>
      <c r="F219" s="2">
        <f t="shared" ref="F219:F280" si="4">E219*D219</f>
        <v>4353750</v>
      </c>
      <c r="G219" s="8" t="s">
        <v>156</v>
      </c>
    </row>
    <row r="220" spans="1:7" ht="51.75" customHeight="1">
      <c r="A220" s="714"/>
      <c r="B220" s="518" t="s">
        <v>154</v>
      </c>
      <c r="C220" s="3" t="s">
        <v>155</v>
      </c>
      <c r="D220" s="2">
        <v>1306125</v>
      </c>
      <c r="E220" s="3">
        <v>1</v>
      </c>
      <c r="F220" s="2">
        <f t="shared" si="4"/>
        <v>1306125</v>
      </c>
      <c r="G220" s="8" t="s">
        <v>157</v>
      </c>
    </row>
    <row r="221" spans="1:7" ht="51.75" customHeight="1">
      <c r="A221" s="714" t="s">
        <v>186</v>
      </c>
      <c r="B221" s="518" t="s">
        <v>154</v>
      </c>
      <c r="C221" s="3" t="s">
        <v>155</v>
      </c>
      <c r="D221" s="2">
        <v>797000</v>
      </c>
      <c r="E221" s="3">
        <v>1</v>
      </c>
      <c r="F221" s="2">
        <f t="shared" si="4"/>
        <v>797000</v>
      </c>
      <c r="G221" s="8" t="s">
        <v>156</v>
      </c>
    </row>
    <row r="222" spans="1:7" ht="51.75" customHeight="1">
      <c r="A222" s="714"/>
      <c r="B222" s="518" t="s">
        <v>154</v>
      </c>
      <c r="C222" s="3" t="s">
        <v>155</v>
      </c>
      <c r="D222" s="2">
        <v>239100</v>
      </c>
      <c r="E222" s="3">
        <v>1</v>
      </c>
      <c r="F222" s="2">
        <f t="shared" si="4"/>
        <v>239100</v>
      </c>
      <c r="G222" s="8" t="s">
        <v>157</v>
      </c>
    </row>
    <row r="223" spans="1:7" ht="51.75" customHeight="1">
      <c r="A223" s="714" t="s">
        <v>187</v>
      </c>
      <c r="B223" s="518" t="s">
        <v>154</v>
      </c>
      <c r="C223" s="3" t="s">
        <v>155</v>
      </c>
      <c r="D223" s="2">
        <v>440000</v>
      </c>
      <c r="E223" s="3">
        <v>1</v>
      </c>
      <c r="F223" s="2">
        <f t="shared" si="4"/>
        <v>440000</v>
      </c>
      <c r="G223" s="8" t="s">
        <v>156</v>
      </c>
    </row>
    <row r="224" spans="1:7" ht="51.75" customHeight="1">
      <c r="A224" s="714"/>
      <c r="B224" s="518" t="s">
        <v>154</v>
      </c>
      <c r="C224" s="3" t="s">
        <v>155</v>
      </c>
      <c r="D224" s="2">
        <v>132000</v>
      </c>
      <c r="E224" s="3">
        <v>1</v>
      </c>
      <c r="F224" s="2">
        <f t="shared" si="4"/>
        <v>132000</v>
      </c>
      <c r="G224" s="8" t="s">
        <v>157</v>
      </c>
    </row>
    <row r="225" spans="1:7" ht="51.75" customHeight="1">
      <c r="A225" s="714" t="s">
        <v>188</v>
      </c>
      <c r="B225" s="518" t="s">
        <v>154</v>
      </c>
      <c r="C225" s="3" t="s">
        <v>155</v>
      </c>
      <c r="D225" s="2">
        <v>2279250</v>
      </c>
      <c r="E225" s="3">
        <v>1</v>
      </c>
      <c r="F225" s="2">
        <f t="shared" si="4"/>
        <v>2279250</v>
      </c>
      <c r="G225" s="8" t="s">
        <v>156</v>
      </c>
    </row>
    <row r="226" spans="1:7" ht="51.75" customHeight="1">
      <c r="A226" s="714" t="s">
        <v>189</v>
      </c>
      <c r="B226" s="518" t="s">
        <v>154</v>
      </c>
      <c r="C226" s="3" t="s">
        <v>155</v>
      </c>
      <c r="D226" s="2">
        <v>683775</v>
      </c>
      <c r="E226" s="3">
        <v>1</v>
      </c>
      <c r="F226" s="2">
        <f t="shared" si="4"/>
        <v>683775</v>
      </c>
      <c r="G226" s="8">
        <v>188</v>
      </c>
    </row>
    <row r="227" spans="1:7" ht="51.75" customHeight="1">
      <c r="A227" s="714"/>
      <c r="B227" s="518" t="s">
        <v>158</v>
      </c>
      <c r="C227" s="3" t="s">
        <v>155</v>
      </c>
      <c r="D227" s="2">
        <v>758450</v>
      </c>
      <c r="E227" s="3">
        <v>1</v>
      </c>
      <c r="F227" s="2">
        <f t="shared" si="4"/>
        <v>758450</v>
      </c>
      <c r="G227" s="8">
        <v>173</v>
      </c>
    </row>
    <row r="228" spans="1:7" ht="51.75" customHeight="1">
      <c r="A228" s="714"/>
      <c r="B228" s="518" t="s">
        <v>158</v>
      </c>
      <c r="C228" s="3" t="s">
        <v>155</v>
      </c>
      <c r="D228" s="2">
        <v>227535</v>
      </c>
      <c r="E228" s="3">
        <v>1</v>
      </c>
      <c r="F228" s="2">
        <f t="shared" si="4"/>
        <v>227535</v>
      </c>
      <c r="G228" s="8" t="s">
        <v>157</v>
      </c>
    </row>
    <row r="229" spans="1:7" ht="51.75" customHeight="1">
      <c r="A229" s="714" t="s">
        <v>190</v>
      </c>
      <c r="B229" s="518" t="s">
        <v>154</v>
      </c>
      <c r="C229" s="3" t="s">
        <v>155</v>
      </c>
      <c r="D229" s="2">
        <v>4430000</v>
      </c>
      <c r="E229" s="3">
        <v>1</v>
      </c>
      <c r="F229" s="2">
        <f t="shared" si="4"/>
        <v>4430000</v>
      </c>
      <c r="G229" s="8" t="s">
        <v>156</v>
      </c>
    </row>
    <row r="230" spans="1:7" ht="51.75" customHeight="1">
      <c r="A230" s="714"/>
      <c r="B230" s="518" t="s">
        <v>154</v>
      </c>
      <c r="C230" s="3" t="s">
        <v>155</v>
      </c>
      <c r="D230" s="2">
        <v>1329000</v>
      </c>
      <c r="E230" s="3">
        <v>1</v>
      </c>
      <c r="F230" s="2">
        <f t="shared" si="4"/>
        <v>1329000</v>
      </c>
      <c r="G230" s="8">
        <v>188</v>
      </c>
    </row>
    <row r="231" spans="1:7" ht="51.75" customHeight="1">
      <c r="A231" s="714"/>
      <c r="B231" s="518" t="s">
        <v>158</v>
      </c>
      <c r="C231" s="3" t="s">
        <v>155</v>
      </c>
      <c r="D231" s="2">
        <v>571450</v>
      </c>
      <c r="E231" s="3">
        <v>1</v>
      </c>
      <c r="F231" s="2">
        <f t="shared" si="4"/>
        <v>571450</v>
      </c>
      <c r="G231" s="8">
        <v>173</v>
      </c>
    </row>
    <row r="232" spans="1:7" ht="51.75" customHeight="1">
      <c r="A232" s="714"/>
      <c r="B232" s="518" t="s">
        <v>158</v>
      </c>
      <c r="C232" s="3" t="s">
        <v>155</v>
      </c>
      <c r="D232" s="2">
        <v>171435</v>
      </c>
      <c r="E232" s="3">
        <v>1</v>
      </c>
      <c r="F232" s="2">
        <f t="shared" si="4"/>
        <v>171435</v>
      </c>
      <c r="G232" s="8" t="s">
        <v>157</v>
      </c>
    </row>
    <row r="233" spans="1:7" ht="51.75" customHeight="1">
      <c r="A233" s="714" t="s">
        <v>191</v>
      </c>
      <c r="B233" s="518" t="s">
        <v>154</v>
      </c>
      <c r="C233" s="3" t="s">
        <v>155</v>
      </c>
      <c r="D233" s="2">
        <v>1139999.9999999998</v>
      </c>
      <c r="E233" s="3">
        <v>1</v>
      </c>
      <c r="F233" s="2">
        <f t="shared" si="4"/>
        <v>1139999.9999999998</v>
      </c>
      <c r="G233" s="8" t="s">
        <v>156</v>
      </c>
    </row>
    <row r="234" spans="1:7" ht="51.75" customHeight="1">
      <c r="A234" s="714"/>
      <c r="B234" s="518" t="s">
        <v>154</v>
      </c>
      <c r="C234" s="3" t="s">
        <v>155</v>
      </c>
      <c r="D234" s="2">
        <v>341999.99999999994</v>
      </c>
      <c r="E234" s="3">
        <v>1</v>
      </c>
      <c r="F234" s="2">
        <f t="shared" si="4"/>
        <v>341999.99999999994</v>
      </c>
      <c r="G234" s="8" t="s">
        <v>157</v>
      </c>
    </row>
    <row r="235" spans="1:7" ht="51.75" customHeight="1">
      <c r="A235" s="714" t="s">
        <v>192</v>
      </c>
      <c r="B235" s="518" t="s">
        <v>158</v>
      </c>
      <c r="C235" s="3" t="s">
        <v>155</v>
      </c>
      <c r="D235" s="2">
        <v>1936000</v>
      </c>
      <c r="E235" s="3">
        <v>1</v>
      </c>
      <c r="F235" s="2">
        <f t="shared" si="4"/>
        <v>1936000</v>
      </c>
      <c r="G235" s="8" t="s">
        <v>156</v>
      </c>
    </row>
    <row r="236" spans="1:7" ht="51.75" customHeight="1">
      <c r="A236" s="714"/>
      <c r="B236" s="518" t="s">
        <v>158</v>
      </c>
      <c r="C236" s="3" t="s">
        <v>155</v>
      </c>
      <c r="D236" s="2">
        <v>580800</v>
      </c>
      <c r="E236" s="3">
        <v>1</v>
      </c>
      <c r="F236" s="2">
        <f t="shared" si="4"/>
        <v>580800</v>
      </c>
      <c r="G236" s="8" t="s">
        <v>157</v>
      </c>
    </row>
    <row r="237" spans="1:7" ht="51.75" customHeight="1">
      <c r="A237" s="714" t="s">
        <v>193</v>
      </c>
      <c r="B237" s="518" t="s">
        <v>154</v>
      </c>
      <c r="C237" s="3" t="s">
        <v>155</v>
      </c>
      <c r="D237" s="2">
        <v>15656000</v>
      </c>
      <c r="E237" s="3">
        <v>1</v>
      </c>
      <c r="F237" s="2">
        <f t="shared" si="4"/>
        <v>15656000</v>
      </c>
      <c r="G237" s="8" t="s">
        <v>156</v>
      </c>
    </row>
    <row r="238" spans="1:7" ht="51.75" customHeight="1">
      <c r="A238" s="714" t="s">
        <v>189</v>
      </c>
      <c r="B238" s="518" t="s">
        <v>154</v>
      </c>
      <c r="C238" s="3" t="s">
        <v>155</v>
      </c>
      <c r="D238" s="2">
        <v>4696800</v>
      </c>
      <c r="E238" s="3">
        <v>1</v>
      </c>
      <c r="F238" s="2">
        <f t="shared" si="4"/>
        <v>4696800</v>
      </c>
      <c r="G238" s="8">
        <v>188</v>
      </c>
    </row>
    <row r="239" spans="1:7" ht="51.75" customHeight="1">
      <c r="A239" s="714"/>
      <c r="B239" s="518" t="s">
        <v>158</v>
      </c>
      <c r="C239" s="3" t="s">
        <v>155</v>
      </c>
      <c r="D239" s="2">
        <v>2868250</v>
      </c>
      <c r="E239" s="3">
        <v>1</v>
      </c>
      <c r="F239" s="2">
        <f t="shared" si="4"/>
        <v>2868250</v>
      </c>
      <c r="G239" s="8">
        <v>173</v>
      </c>
    </row>
    <row r="240" spans="1:7" ht="51.75" customHeight="1">
      <c r="A240" s="714"/>
      <c r="B240" s="518" t="s">
        <v>158</v>
      </c>
      <c r="C240" s="3" t="s">
        <v>155</v>
      </c>
      <c r="D240" s="2">
        <v>860475</v>
      </c>
      <c r="E240" s="3">
        <v>1</v>
      </c>
      <c r="F240" s="2">
        <f t="shared" si="4"/>
        <v>860475</v>
      </c>
      <c r="G240" s="8" t="s">
        <v>157</v>
      </c>
    </row>
    <row r="241" spans="1:7" ht="51.75" customHeight="1">
      <c r="A241" s="714" t="s">
        <v>194</v>
      </c>
      <c r="B241" s="517" t="s">
        <v>154</v>
      </c>
      <c r="C241" s="3" t="s">
        <v>155</v>
      </c>
      <c r="D241" s="2">
        <v>9292500</v>
      </c>
      <c r="E241" s="3">
        <v>1</v>
      </c>
      <c r="F241" s="2">
        <f t="shared" si="4"/>
        <v>9292500</v>
      </c>
      <c r="G241" s="8" t="s">
        <v>156</v>
      </c>
    </row>
    <row r="242" spans="1:7" ht="51.75" customHeight="1">
      <c r="A242" s="714"/>
      <c r="B242" s="517" t="s">
        <v>154</v>
      </c>
      <c r="C242" s="3" t="s">
        <v>155</v>
      </c>
      <c r="D242" s="2">
        <v>2787750</v>
      </c>
      <c r="E242" s="3">
        <v>1</v>
      </c>
      <c r="F242" s="2">
        <f t="shared" si="4"/>
        <v>2787750</v>
      </c>
      <c r="G242" s="8">
        <v>188</v>
      </c>
    </row>
    <row r="243" spans="1:7" ht="51.75" customHeight="1">
      <c r="A243" s="714"/>
      <c r="B243" s="517" t="s">
        <v>158</v>
      </c>
      <c r="C243" s="3" t="s">
        <v>155</v>
      </c>
      <c r="D243" s="2">
        <v>3995200</v>
      </c>
      <c r="E243" s="3">
        <v>1</v>
      </c>
      <c r="F243" s="2">
        <f t="shared" si="4"/>
        <v>3995200</v>
      </c>
      <c r="G243" s="8">
        <v>173</v>
      </c>
    </row>
    <row r="244" spans="1:7" ht="51.75" customHeight="1">
      <c r="A244" s="714"/>
      <c r="B244" s="517" t="s">
        <v>158</v>
      </c>
      <c r="C244" s="3" t="s">
        <v>155</v>
      </c>
      <c r="D244" s="2">
        <v>1198560</v>
      </c>
      <c r="E244" s="3">
        <v>1</v>
      </c>
      <c r="F244" s="2">
        <f t="shared" si="4"/>
        <v>1198560</v>
      </c>
      <c r="G244" s="8" t="s">
        <v>157</v>
      </c>
    </row>
    <row r="245" spans="1:7" ht="51.75" customHeight="1">
      <c r="A245" s="715" t="s">
        <v>195</v>
      </c>
      <c r="B245" s="3" t="s">
        <v>154</v>
      </c>
      <c r="C245" s="3" t="s">
        <v>155</v>
      </c>
      <c r="D245" s="2">
        <v>6058600</v>
      </c>
      <c r="E245" s="3">
        <v>1</v>
      </c>
      <c r="F245" s="2">
        <f t="shared" si="4"/>
        <v>6058600</v>
      </c>
      <c r="G245" s="8" t="s">
        <v>156</v>
      </c>
    </row>
    <row r="246" spans="1:7" ht="51.75" customHeight="1">
      <c r="A246" s="715"/>
      <c r="B246" s="3" t="s">
        <v>154</v>
      </c>
      <c r="C246" s="3" t="s">
        <v>155</v>
      </c>
      <c r="D246" s="2">
        <v>1817580</v>
      </c>
      <c r="E246" s="3">
        <v>1</v>
      </c>
      <c r="F246" s="2">
        <f t="shared" si="4"/>
        <v>1817580</v>
      </c>
      <c r="G246" s="8">
        <v>188</v>
      </c>
    </row>
    <row r="247" spans="1:7" ht="51.75" customHeight="1">
      <c r="A247" s="715"/>
      <c r="B247" s="3" t="s">
        <v>158</v>
      </c>
      <c r="C247" s="3" t="s">
        <v>155</v>
      </c>
      <c r="D247" s="2">
        <v>6456450</v>
      </c>
      <c r="E247" s="3">
        <v>1</v>
      </c>
      <c r="F247" s="2">
        <f t="shared" si="4"/>
        <v>6456450</v>
      </c>
      <c r="G247" s="8">
        <v>173</v>
      </c>
    </row>
    <row r="248" spans="1:7" ht="51.75" customHeight="1">
      <c r="A248" s="715"/>
      <c r="B248" s="3" t="s">
        <v>158</v>
      </c>
      <c r="C248" s="3" t="s">
        <v>155</v>
      </c>
      <c r="D248" s="2">
        <v>1936935</v>
      </c>
      <c r="E248" s="3">
        <v>1</v>
      </c>
      <c r="F248" s="2">
        <f t="shared" si="4"/>
        <v>1936935</v>
      </c>
      <c r="G248" s="8" t="s">
        <v>157</v>
      </c>
    </row>
    <row r="249" spans="1:7" ht="51.75" customHeight="1">
      <c r="A249" s="715" t="s">
        <v>196</v>
      </c>
      <c r="B249" s="3" t="s">
        <v>154</v>
      </c>
      <c r="C249" s="3" t="s">
        <v>155</v>
      </c>
      <c r="D249" s="2">
        <v>2570250</v>
      </c>
      <c r="E249" s="3">
        <v>1</v>
      </c>
      <c r="F249" s="2">
        <f t="shared" si="4"/>
        <v>2570250</v>
      </c>
      <c r="G249" s="8" t="s">
        <v>156</v>
      </c>
    </row>
    <row r="250" spans="1:7" ht="51.75" customHeight="1">
      <c r="A250" s="715"/>
      <c r="B250" s="3" t="s">
        <v>154</v>
      </c>
      <c r="C250" s="3" t="s">
        <v>155</v>
      </c>
      <c r="D250" s="2">
        <v>771075</v>
      </c>
      <c r="E250" s="3">
        <v>1</v>
      </c>
      <c r="F250" s="2">
        <f t="shared" si="4"/>
        <v>771075</v>
      </c>
      <c r="G250" s="8">
        <v>188</v>
      </c>
    </row>
    <row r="251" spans="1:7" ht="51.75" customHeight="1">
      <c r="A251" s="715"/>
      <c r="B251" s="3" t="s">
        <v>158</v>
      </c>
      <c r="C251" s="3" t="s">
        <v>155</v>
      </c>
      <c r="D251" s="2">
        <v>1263900</v>
      </c>
      <c r="E251" s="3">
        <v>1</v>
      </c>
      <c r="F251" s="2">
        <f t="shared" si="4"/>
        <v>1263900</v>
      </c>
      <c r="G251" s="8">
        <v>173</v>
      </c>
    </row>
    <row r="252" spans="1:7" ht="51.75" customHeight="1">
      <c r="A252" s="715"/>
      <c r="B252" s="3" t="s">
        <v>158</v>
      </c>
      <c r="C252" s="3" t="s">
        <v>155</v>
      </c>
      <c r="D252" s="2">
        <v>379170</v>
      </c>
      <c r="E252" s="3">
        <v>1</v>
      </c>
      <c r="F252" s="2">
        <f t="shared" si="4"/>
        <v>379170</v>
      </c>
      <c r="G252" s="8" t="s">
        <v>157</v>
      </c>
    </row>
    <row r="253" spans="1:7" ht="51.75" customHeight="1">
      <c r="A253" s="714" t="s">
        <v>197</v>
      </c>
      <c r="B253" s="3" t="s">
        <v>154</v>
      </c>
      <c r="C253" s="3" t="s">
        <v>155</v>
      </c>
      <c r="D253" s="2">
        <v>3841250</v>
      </c>
      <c r="E253" s="3">
        <v>1</v>
      </c>
      <c r="F253" s="2">
        <f t="shared" si="4"/>
        <v>3841250</v>
      </c>
      <c r="G253" s="8" t="s">
        <v>156</v>
      </c>
    </row>
    <row r="254" spans="1:7" ht="51.75" customHeight="1">
      <c r="A254" s="714"/>
      <c r="B254" s="3" t="s">
        <v>154</v>
      </c>
      <c r="C254" s="3" t="s">
        <v>155</v>
      </c>
      <c r="D254" s="2">
        <v>1152375</v>
      </c>
      <c r="E254" s="3">
        <v>1</v>
      </c>
      <c r="F254" s="2">
        <f t="shared" si="4"/>
        <v>1152375</v>
      </c>
      <c r="G254" s="8">
        <v>188</v>
      </c>
    </row>
    <row r="255" spans="1:7" ht="51.75" customHeight="1">
      <c r="A255" s="714"/>
      <c r="B255" s="3" t="s">
        <v>158</v>
      </c>
      <c r="C255" s="3" t="s">
        <v>155</v>
      </c>
      <c r="D255" s="2">
        <v>260150.00000000003</v>
      </c>
      <c r="E255" s="3">
        <v>1</v>
      </c>
      <c r="F255" s="2">
        <f t="shared" si="4"/>
        <v>260150.00000000003</v>
      </c>
      <c r="G255" s="8">
        <v>173</v>
      </c>
    </row>
    <row r="256" spans="1:7" ht="51.75" customHeight="1">
      <c r="A256" s="714"/>
      <c r="B256" s="3" t="s">
        <v>158</v>
      </c>
      <c r="C256" s="3" t="s">
        <v>155</v>
      </c>
      <c r="D256" s="2">
        <v>78045</v>
      </c>
      <c r="E256" s="3">
        <v>1</v>
      </c>
      <c r="F256" s="2">
        <f t="shared" si="4"/>
        <v>78045</v>
      </c>
      <c r="G256" s="8" t="s">
        <v>157</v>
      </c>
    </row>
    <row r="257" spans="1:7" ht="51.75" customHeight="1">
      <c r="A257" s="714" t="s">
        <v>198</v>
      </c>
      <c r="B257" s="3" t="s">
        <v>154</v>
      </c>
      <c r="C257" s="3" t="s">
        <v>155</v>
      </c>
      <c r="D257" s="2">
        <v>8408225</v>
      </c>
      <c r="E257" s="3">
        <v>1</v>
      </c>
      <c r="F257" s="2">
        <f t="shared" si="4"/>
        <v>8408225</v>
      </c>
      <c r="G257" s="8" t="s">
        <v>156</v>
      </c>
    </row>
    <row r="258" spans="1:7" ht="51.75" customHeight="1">
      <c r="A258" s="714"/>
      <c r="B258" s="3" t="s">
        <v>154</v>
      </c>
      <c r="C258" s="3" t="s">
        <v>155</v>
      </c>
      <c r="D258" s="2">
        <v>2522467.5</v>
      </c>
      <c r="E258" s="3">
        <v>1</v>
      </c>
      <c r="F258" s="2">
        <f t="shared" si="4"/>
        <v>2522467.5</v>
      </c>
      <c r="G258" s="8">
        <v>188</v>
      </c>
    </row>
    <row r="259" spans="1:7" ht="51.75" customHeight="1">
      <c r="A259" s="714"/>
      <c r="B259" s="3" t="s">
        <v>158</v>
      </c>
      <c r="C259" s="3" t="s">
        <v>155</v>
      </c>
      <c r="D259" s="2">
        <v>12093400</v>
      </c>
      <c r="E259" s="3">
        <v>1</v>
      </c>
      <c r="F259" s="2">
        <f t="shared" si="4"/>
        <v>12093400</v>
      </c>
      <c r="G259" s="8">
        <v>173</v>
      </c>
    </row>
    <row r="260" spans="1:7" ht="51.75" customHeight="1">
      <c r="A260" s="714"/>
      <c r="B260" s="3" t="s">
        <v>158</v>
      </c>
      <c r="C260" s="3" t="s">
        <v>155</v>
      </c>
      <c r="D260" s="2">
        <v>3628020</v>
      </c>
      <c r="E260" s="3">
        <v>1</v>
      </c>
      <c r="F260" s="2">
        <f t="shared" si="4"/>
        <v>3628020</v>
      </c>
      <c r="G260" s="8" t="s">
        <v>157</v>
      </c>
    </row>
    <row r="261" spans="1:7" ht="51.75" customHeight="1">
      <c r="A261" s="714" t="s">
        <v>199</v>
      </c>
      <c r="B261" s="3" t="s">
        <v>154</v>
      </c>
      <c r="C261" s="3" t="s">
        <v>155</v>
      </c>
      <c r="D261" s="2">
        <v>9915125</v>
      </c>
      <c r="E261" s="3">
        <v>1</v>
      </c>
      <c r="F261" s="2">
        <f t="shared" si="4"/>
        <v>9915125</v>
      </c>
      <c r="G261" s="8" t="s">
        <v>156</v>
      </c>
    </row>
    <row r="262" spans="1:7" ht="51.75" customHeight="1">
      <c r="A262" s="714"/>
      <c r="B262" s="3" t="s">
        <v>154</v>
      </c>
      <c r="C262" s="3" t="s">
        <v>155</v>
      </c>
      <c r="D262" s="2">
        <v>2974537.5</v>
      </c>
      <c r="E262" s="3">
        <v>1</v>
      </c>
      <c r="F262" s="2">
        <f t="shared" si="4"/>
        <v>2974537.5</v>
      </c>
      <c r="G262" s="8">
        <v>188</v>
      </c>
    </row>
    <row r="263" spans="1:7" ht="51.75" customHeight="1">
      <c r="A263" s="714"/>
      <c r="B263" s="3" t="s">
        <v>158</v>
      </c>
      <c r="C263" s="3" t="s">
        <v>155</v>
      </c>
      <c r="D263" s="2">
        <v>4119500</v>
      </c>
      <c r="E263" s="3">
        <v>1</v>
      </c>
      <c r="F263" s="2">
        <f t="shared" si="4"/>
        <v>4119500</v>
      </c>
      <c r="G263" s="8">
        <v>173</v>
      </c>
    </row>
    <row r="264" spans="1:7" ht="51.75" customHeight="1">
      <c r="A264" s="714"/>
      <c r="B264" s="3" t="s">
        <v>158</v>
      </c>
      <c r="C264" s="3" t="s">
        <v>155</v>
      </c>
      <c r="D264" s="2">
        <v>1235850</v>
      </c>
      <c r="E264" s="3">
        <v>1</v>
      </c>
      <c r="F264" s="2">
        <f t="shared" si="4"/>
        <v>1235850</v>
      </c>
      <c r="G264" s="8" t="s">
        <v>157</v>
      </c>
    </row>
    <row r="265" spans="1:7" ht="51.75" customHeight="1">
      <c r="A265" s="714" t="s">
        <v>200</v>
      </c>
      <c r="B265" s="3" t="s">
        <v>154</v>
      </c>
      <c r="C265" s="3" t="s">
        <v>155</v>
      </c>
      <c r="D265" s="2">
        <v>13218350</v>
      </c>
      <c r="E265" s="3">
        <v>1</v>
      </c>
      <c r="F265" s="2">
        <f t="shared" si="4"/>
        <v>13218350</v>
      </c>
      <c r="G265" s="8" t="s">
        <v>156</v>
      </c>
    </row>
    <row r="266" spans="1:7" ht="51.75" customHeight="1">
      <c r="A266" s="714"/>
      <c r="B266" s="3" t="s">
        <v>154</v>
      </c>
      <c r="C266" s="3" t="s">
        <v>155</v>
      </c>
      <c r="D266" s="2">
        <v>3965505</v>
      </c>
      <c r="E266" s="3">
        <v>1</v>
      </c>
      <c r="F266" s="2">
        <f t="shared" si="4"/>
        <v>3965505</v>
      </c>
      <c r="G266" s="8">
        <v>188</v>
      </c>
    </row>
    <row r="267" spans="1:7" ht="51.75" customHeight="1">
      <c r="A267" s="714"/>
      <c r="B267" s="3" t="s">
        <v>158</v>
      </c>
      <c r="C267" s="3" t="s">
        <v>155</v>
      </c>
      <c r="D267" s="2">
        <v>7624100</v>
      </c>
      <c r="E267" s="3">
        <v>1</v>
      </c>
      <c r="F267" s="2">
        <f t="shared" si="4"/>
        <v>7624100</v>
      </c>
      <c r="G267" s="8">
        <v>173</v>
      </c>
    </row>
    <row r="268" spans="1:7" ht="51.75" customHeight="1">
      <c r="A268" s="714"/>
      <c r="B268" s="3" t="s">
        <v>158</v>
      </c>
      <c r="C268" s="3" t="s">
        <v>155</v>
      </c>
      <c r="D268" s="2">
        <v>2287230</v>
      </c>
      <c r="E268" s="3">
        <v>1</v>
      </c>
      <c r="F268" s="2">
        <f t="shared" si="4"/>
        <v>2287230</v>
      </c>
      <c r="G268" s="8" t="s">
        <v>157</v>
      </c>
    </row>
    <row r="269" spans="1:7" ht="51.75" customHeight="1">
      <c r="A269" s="714" t="s">
        <v>201</v>
      </c>
      <c r="B269" s="3" t="s">
        <v>154</v>
      </c>
      <c r="C269" s="3" t="s">
        <v>155</v>
      </c>
      <c r="D269" s="2">
        <v>4851250</v>
      </c>
      <c r="E269" s="3">
        <v>1</v>
      </c>
      <c r="F269" s="2">
        <f t="shared" si="4"/>
        <v>4851250</v>
      </c>
      <c r="G269" s="8" t="s">
        <v>156</v>
      </c>
    </row>
    <row r="270" spans="1:7" ht="51.75" customHeight="1">
      <c r="A270" s="714"/>
      <c r="B270" s="3" t="s">
        <v>154</v>
      </c>
      <c r="C270" s="3" t="s">
        <v>155</v>
      </c>
      <c r="D270" s="2">
        <v>1455375</v>
      </c>
      <c r="E270" s="3">
        <v>1</v>
      </c>
      <c r="F270" s="2">
        <f t="shared" si="4"/>
        <v>1455375</v>
      </c>
      <c r="G270" s="8">
        <v>188</v>
      </c>
    </row>
    <row r="271" spans="1:7" ht="51.75" customHeight="1">
      <c r="A271" s="714"/>
      <c r="B271" s="3" t="s">
        <v>158</v>
      </c>
      <c r="C271" s="3" t="s">
        <v>155</v>
      </c>
      <c r="D271" s="2">
        <v>4026000</v>
      </c>
      <c r="E271" s="3">
        <v>1</v>
      </c>
      <c r="F271" s="2">
        <f t="shared" si="4"/>
        <v>4026000</v>
      </c>
      <c r="G271" s="8">
        <v>173</v>
      </c>
    </row>
    <row r="272" spans="1:7" ht="51.75" customHeight="1">
      <c r="A272" s="714"/>
      <c r="B272" s="3" t="s">
        <v>158</v>
      </c>
      <c r="C272" s="3" t="s">
        <v>155</v>
      </c>
      <c r="D272" s="2">
        <v>1207800</v>
      </c>
      <c r="E272" s="3">
        <v>1</v>
      </c>
      <c r="F272" s="2">
        <f t="shared" si="4"/>
        <v>1207800</v>
      </c>
      <c r="G272" s="8" t="s">
        <v>157</v>
      </c>
    </row>
    <row r="273" spans="1:7" ht="51.75" customHeight="1">
      <c r="A273" s="711" t="s">
        <v>202</v>
      </c>
      <c r="B273" s="3" t="s">
        <v>154</v>
      </c>
      <c r="C273" s="3" t="s">
        <v>155</v>
      </c>
      <c r="D273" s="2">
        <v>725000</v>
      </c>
      <c r="E273" s="3">
        <v>1</v>
      </c>
      <c r="F273" s="2">
        <f t="shared" si="4"/>
        <v>725000</v>
      </c>
      <c r="G273" s="8" t="s">
        <v>156</v>
      </c>
    </row>
    <row r="274" spans="1:7" ht="51.75" customHeight="1">
      <c r="A274" s="711"/>
      <c r="B274" s="3" t="s">
        <v>154</v>
      </c>
      <c r="C274" s="3" t="s">
        <v>155</v>
      </c>
      <c r="D274" s="2">
        <v>217500</v>
      </c>
      <c r="E274" s="3">
        <v>1</v>
      </c>
      <c r="F274" s="2">
        <f t="shared" si="4"/>
        <v>217500</v>
      </c>
      <c r="G274" s="8">
        <v>188</v>
      </c>
    </row>
    <row r="275" spans="1:7" ht="51.75" customHeight="1">
      <c r="A275" s="711"/>
      <c r="B275" s="3" t="s">
        <v>158</v>
      </c>
      <c r="C275" s="3" t="s">
        <v>155</v>
      </c>
      <c r="D275" s="2">
        <v>1608750</v>
      </c>
      <c r="E275" s="3">
        <v>1</v>
      </c>
      <c r="F275" s="2">
        <f t="shared" si="4"/>
        <v>1608750</v>
      </c>
      <c r="G275" s="8">
        <v>173</v>
      </c>
    </row>
    <row r="276" spans="1:7" ht="51.75" customHeight="1">
      <c r="A276" s="711"/>
      <c r="B276" s="3" t="s">
        <v>158</v>
      </c>
      <c r="C276" s="3" t="s">
        <v>155</v>
      </c>
      <c r="D276" s="2">
        <v>482625</v>
      </c>
      <c r="E276" s="3">
        <v>1</v>
      </c>
      <c r="F276" s="2">
        <f t="shared" si="4"/>
        <v>482625</v>
      </c>
      <c r="G276" s="8" t="s">
        <v>157</v>
      </c>
    </row>
    <row r="277" spans="1:7" ht="51.75" customHeight="1">
      <c r="A277" s="711" t="s">
        <v>203</v>
      </c>
      <c r="B277" s="3" t="s">
        <v>158</v>
      </c>
      <c r="C277" s="3" t="s">
        <v>155</v>
      </c>
      <c r="D277" s="2">
        <v>1470150</v>
      </c>
      <c r="E277" s="3">
        <v>1</v>
      </c>
      <c r="F277" s="2">
        <f t="shared" si="4"/>
        <v>1470150</v>
      </c>
      <c r="G277" s="8" t="s">
        <v>156</v>
      </c>
    </row>
    <row r="278" spans="1:7" ht="51.75" customHeight="1">
      <c r="A278" s="711"/>
      <c r="B278" s="3" t="s">
        <v>158</v>
      </c>
      <c r="C278" s="3" t="s">
        <v>155</v>
      </c>
      <c r="D278" s="2">
        <v>441045</v>
      </c>
      <c r="E278" s="3">
        <v>1</v>
      </c>
      <c r="F278" s="2">
        <f t="shared" si="4"/>
        <v>441045</v>
      </c>
      <c r="G278" s="8" t="s">
        <v>157</v>
      </c>
    </row>
    <row r="279" spans="1:7" ht="51.75" customHeight="1">
      <c r="A279" s="711" t="s">
        <v>204</v>
      </c>
      <c r="B279" s="3" t="s">
        <v>154</v>
      </c>
      <c r="C279" s="3" t="s">
        <v>155</v>
      </c>
      <c r="D279" s="2">
        <v>3000000</v>
      </c>
      <c r="E279" s="3">
        <v>1</v>
      </c>
      <c r="F279" s="2">
        <f t="shared" si="4"/>
        <v>3000000</v>
      </c>
      <c r="G279" s="8" t="s">
        <v>156</v>
      </c>
    </row>
    <row r="280" spans="1:7" ht="51.75" customHeight="1">
      <c r="A280" s="711"/>
      <c r="B280" s="3" t="s">
        <v>154</v>
      </c>
      <c r="C280" s="3" t="s">
        <v>155</v>
      </c>
      <c r="D280" s="2">
        <v>600000</v>
      </c>
      <c r="E280" s="3">
        <v>1</v>
      </c>
      <c r="F280" s="2">
        <f t="shared" si="4"/>
        <v>600000</v>
      </c>
      <c r="G280" s="8" t="s">
        <v>157</v>
      </c>
    </row>
    <row r="281" spans="1:7" ht="51.75" customHeight="1">
      <c r="A281" s="711" t="s">
        <v>205</v>
      </c>
      <c r="B281" s="3" t="s">
        <v>154</v>
      </c>
      <c r="C281" s="3" t="s">
        <v>155</v>
      </c>
      <c r="D281" s="2">
        <v>16108700</v>
      </c>
      <c r="E281" s="3">
        <v>1</v>
      </c>
      <c r="F281" s="2">
        <f>E281*D281</f>
        <v>16108700</v>
      </c>
      <c r="G281" s="8" t="s">
        <v>156</v>
      </c>
    </row>
    <row r="282" spans="1:7" ht="51.75" customHeight="1">
      <c r="A282" s="711"/>
      <c r="B282" s="3" t="s">
        <v>154</v>
      </c>
      <c r="C282" s="3" t="s">
        <v>155</v>
      </c>
      <c r="D282" s="2">
        <v>4832610</v>
      </c>
      <c r="E282" s="3">
        <v>1</v>
      </c>
      <c r="F282" s="2">
        <f>E282*D282</f>
        <v>4832610</v>
      </c>
      <c r="G282" s="8">
        <v>188</v>
      </c>
    </row>
    <row r="283" spans="1:7" ht="51.75" customHeight="1">
      <c r="A283" s="711"/>
      <c r="B283" s="3" t="s">
        <v>158</v>
      </c>
      <c r="C283" s="3" t="s">
        <v>155</v>
      </c>
      <c r="D283" s="2">
        <v>4508900</v>
      </c>
      <c r="E283" s="3">
        <v>1</v>
      </c>
      <c r="F283" s="2">
        <f>E283*D283</f>
        <v>4508900</v>
      </c>
      <c r="G283" s="8">
        <v>173</v>
      </c>
    </row>
    <row r="284" spans="1:7" ht="51.75" customHeight="1">
      <c r="A284" s="711"/>
      <c r="B284" s="3" t="s">
        <v>158</v>
      </c>
      <c r="C284" s="3" t="s">
        <v>155</v>
      </c>
      <c r="D284" s="2">
        <v>1352670</v>
      </c>
      <c r="E284" s="3">
        <v>1</v>
      </c>
      <c r="F284" s="2">
        <f>E284*D284</f>
        <v>1352670</v>
      </c>
      <c r="G284" s="8" t="s">
        <v>157</v>
      </c>
    </row>
    <row r="285" spans="1:7" ht="51.75" customHeight="1">
      <c r="A285" s="711" t="s">
        <v>206</v>
      </c>
      <c r="B285" s="3" t="s">
        <v>154</v>
      </c>
      <c r="C285" s="3" t="s">
        <v>155</v>
      </c>
      <c r="D285" s="2">
        <v>250000</v>
      </c>
      <c r="E285" s="3">
        <v>1</v>
      </c>
      <c r="F285" s="2">
        <f t="shared" ref="F285:F296" si="5">E285*D285</f>
        <v>250000</v>
      </c>
      <c r="G285" s="8" t="s">
        <v>156</v>
      </c>
    </row>
    <row r="286" spans="1:7" ht="51.75" customHeight="1">
      <c r="A286" s="711"/>
      <c r="B286" s="3" t="s">
        <v>154</v>
      </c>
      <c r="C286" s="3" t="s">
        <v>155</v>
      </c>
      <c r="D286" s="2">
        <v>75000</v>
      </c>
      <c r="E286" s="3">
        <v>1</v>
      </c>
      <c r="F286" s="2">
        <f t="shared" si="5"/>
        <v>75000</v>
      </c>
      <c r="G286" s="8" t="s">
        <v>157</v>
      </c>
    </row>
    <row r="287" spans="1:7" ht="51.75" customHeight="1">
      <c r="A287" s="711" t="s">
        <v>207</v>
      </c>
      <c r="B287" s="3" t="s">
        <v>154</v>
      </c>
      <c r="C287" s="3" t="s">
        <v>155</v>
      </c>
      <c r="D287" s="2">
        <v>2591250</v>
      </c>
      <c r="E287" s="3">
        <v>1</v>
      </c>
      <c r="F287" s="2">
        <f t="shared" si="5"/>
        <v>2591250</v>
      </c>
      <c r="G287" s="8" t="s">
        <v>156</v>
      </c>
    </row>
    <row r="288" spans="1:7" ht="51.75" customHeight="1">
      <c r="A288" s="711"/>
      <c r="B288" s="3" t="s">
        <v>154</v>
      </c>
      <c r="C288" s="3" t="s">
        <v>155</v>
      </c>
      <c r="D288" s="2">
        <v>777375</v>
      </c>
      <c r="E288" s="3">
        <v>1</v>
      </c>
      <c r="F288" s="2">
        <f t="shared" si="5"/>
        <v>777375</v>
      </c>
      <c r="G288" s="8">
        <v>188</v>
      </c>
    </row>
    <row r="289" spans="1:7" ht="51.75" customHeight="1">
      <c r="A289" s="711"/>
      <c r="B289" s="3" t="s">
        <v>158</v>
      </c>
      <c r="C289" s="3" t="s">
        <v>155</v>
      </c>
      <c r="D289" s="2">
        <v>552750</v>
      </c>
      <c r="E289" s="3">
        <v>1</v>
      </c>
      <c r="F289" s="2">
        <f t="shared" si="5"/>
        <v>552750</v>
      </c>
      <c r="G289" s="8">
        <v>173</v>
      </c>
    </row>
    <row r="290" spans="1:7" ht="51.75" customHeight="1">
      <c r="A290" s="711"/>
      <c r="B290" s="3" t="s">
        <v>158</v>
      </c>
      <c r="C290" s="3" t="s">
        <v>155</v>
      </c>
      <c r="D290" s="2">
        <v>165825</v>
      </c>
      <c r="E290" s="3">
        <v>1</v>
      </c>
      <c r="F290" s="2">
        <f t="shared" si="5"/>
        <v>165825</v>
      </c>
      <c r="G290" s="8" t="s">
        <v>157</v>
      </c>
    </row>
    <row r="291" spans="1:7" ht="51.75" customHeight="1">
      <c r="A291" s="711" t="s">
        <v>208</v>
      </c>
      <c r="B291" s="3" t="s">
        <v>154</v>
      </c>
      <c r="C291" s="3" t="s">
        <v>155</v>
      </c>
      <c r="D291" s="2">
        <v>2947500</v>
      </c>
      <c r="E291" s="3">
        <v>1</v>
      </c>
      <c r="F291" s="2">
        <f t="shared" si="5"/>
        <v>2947500</v>
      </c>
      <c r="G291" s="8" t="s">
        <v>156</v>
      </c>
    </row>
    <row r="292" spans="1:7" ht="51.75" customHeight="1">
      <c r="A292" s="711"/>
      <c r="B292" s="3" t="s">
        <v>154</v>
      </c>
      <c r="C292" s="3" t="s">
        <v>155</v>
      </c>
      <c r="D292" s="2">
        <v>884250</v>
      </c>
      <c r="E292" s="3">
        <v>1</v>
      </c>
      <c r="F292" s="2">
        <f t="shared" si="5"/>
        <v>884250</v>
      </c>
      <c r="G292" s="8">
        <v>188</v>
      </c>
    </row>
    <row r="293" spans="1:7" ht="51.75" customHeight="1">
      <c r="A293" s="711"/>
      <c r="B293" s="3" t="s">
        <v>158</v>
      </c>
      <c r="C293" s="3" t="s">
        <v>155</v>
      </c>
      <c r="D293" s="2">
        <v>1351900</v>
      </c>
      <c r="E293" s="3">
        <v>1</v>
      </c>
      <c r="F293" s="2">
        <f t="shared" si="5"/>
        <v>1351900</v>
      </c>
      <c r="G293" s="8">
        <v>173</v>
      </c>
    </row>
    <row r="294" spans="1:7" ht="51.75" customHeight="1">
      <c r="A294" s="711"/>
      <c r="B294" s="3" t="s">
        <v>158</v>
      </c>
      <c r="C294" s="3" t="s">
        <v>155</v>
      </c>
      <c r="D294" s="2">
        <v>405570</v>
      </c>
      <c r="E294" s="3">
        <v>1</v>
      </c>
      <c r="F294" s="2">
        <f t="shared" si="5"/>
        <v>405570</v>
      </c>
      <c r="G294" s="8" t="s">
        <v>157</v>
      </c>
    </row>
    <row r="295" spans="1:7" ht="51.75" customHeight="1">
      <c r="A295" s="711" t="s">
        <v>209</v>
      </c>
      <c r="B295" s="3" t="s">
        <v>154</v>
      </c>
      <c r="C295" s="3" t="s">
        <v>155</v>
      </c>
      <c r="D295" s="2">
        <v>2756250</v>
      </c>
      <c r="E295" s="3">
        <v>1</v>
      </c>
      <c r="F295" s="2">
        <f t="shared" si="5"/>
        <v>2756250</v>
      </c>
      <c r="G295" s="8" t="s">
        <v>156</v>
      </c>
    </row>
    <row r="296" spans="1:7" ht="51.75" customHeight="1">
      <c r="A296" s="711"/>
      <c r="B296" s="3" t="s">
        <v>154</v>
      </c>
      <c r="C296" s="3" t="s">
        <v>155</v>
      </c>
      <c r="D296" s="2">
        <v>826875</v>
      </c>
      <c r="E296" s="3">
        <v>1</v>
      </c>
      <c r="F296" s="2">
        <f t="shared" si="5"/>
        <v>826875</v>
      </c>
      <c r="G296" s="8" t="s">
        <v>157</v>
      </c>
    </row>
    <row r="297" spans="1:7" ht="51.75" customHeight="1">
      <c r="A297" s="711" t="s">
        <v>210</v>
      </c>
      <c r="B297" s="3" t="s">
        <v>154</v>
      </c>
      <c r="C297" s="3" t="s">
        <v>155</v>
      </c>
      <c r="D297" s="2">
        <v>2393550</v>
      </c>
      <c r="E297" s="3">
        <v>1</v>
      </c>
      <c r="F297" s="2">
        <f>E297*D297</f>
        <v>2393550</v>
      </c>
      <c r="G297" s="8" t="s">
        <v>156</v>
      </c>
    </row>
    <row r="298" spans="1:7" ht="51.75" customHeight="1">
      <c r="A298" s="711"/>
      <c r="B298" s="3" t="s">
        <v>154</v>
      </c>
      <c r="C298" s="3" t="s">
        <v>155</v>
      </c>
      <c r="D298" s="2">
        <v>718065</v>
      </c>
      <c r="E298" s="3">
        <v>1</v>
      </c>
      <c r="F298" s="2">
        <f>E298*D298</f>
        <v>718065</v>
      </c>
      <c r="G298" s="8">
        <v>188</v>
      </c>
    </row>
    <row r="299" spans="1:7" ht="51.75" customHeight="1">
      <c r="A299" s="711"/>
      <c r="B299" s="3" t="s">
        <v>158</v>
      </c>
      <c r="C299" s="3" t="s">
        <v>155</v>
      </c>
      <c r="D299" s="2">
        <v>374000</v>
      </c>
      <c r="E299" s="3">
        <v>1</v>
      </c>
      <c r="F299" s="2">
        <f>E299*D299</f>
        <v>374000</v>
      </c>
      <c r="G299" s="8">
        <v>173</v>
      </c>
    </row>
    <row r="300" spans="1:7" ht="51.75" customHeight="1">
      <c r="A300" s="711"/>
      <c r="B300" s="3" t="s">
        <v>158</v>
      </c>
      <c r="C300" s="3" t="s">
        <v>155</v>
      </c>
      <c r="D300" s="2">
        <v>112200</v>
      </c>
      <c r="E300" s="3">
        <v>1</v>
      </c>
      <c r="F300" s="2">
        <f>E300*D300</f>
        <v>112200</v>
      </c>
      <c r="G300" s="8" t="s">
        <v>157</v>
      </c>
    </row>
    <row r="301" spans="1:7" ht="51.75" customHeight="1">
      <c r="A301" s="711" t="s">
        <v>211</v>
      </c>
      <c r="B301" s="3" t="s">
        <v>158</v>
      </c>
      <c r="C301" s="3" t="s">
        <v>155</v>
      </c>
      <c r="D301" s="2">
        <v>1375000</v>
      </c>
      <c r="E301" s="3">
        <v>1</v>
      </c>
      <c r="F301" s="2">
        <f t="shared" ref="F301:F317" si="6">E301*D301</f>
        <v>1375000</v>
      </c>
      <c r="G301" s="8" t="s">
        <v>156</v>
      </c>
    </row>
    <row r="302" spans="1:7" ht="51.75" customHeight="1">
      <c r="A302" s="711"/>
      <c r="B302" s="3" t="s">
        <v>158</v>
      </c>
      <c r="C302" s="3" t="s">
        <v>155</v>
      </c>
      <c r="D302" s="2">
        <v>412500</v>
      </c>
      <c r="E302" s="3">
        <v>1</v>
      </c>
      <c r="F302" s="2">
        <f t="shared" si="6"/>
        <v>412500</v>
      </c>
      <c r="G302" s="8" t="s">
        <v>157</v>
      </c>
    </row>
    <row r="303" spans="1:7" ht="51.75" customHeight="1">
      <c r="A303" s="711" t="s">
        <v>212</v>
      </c>
      <c r="B303" s="3" t="s">
        <v>154</v>
      </c>
      <c r="C303" s="3" t="s">
        <v>155</v>
      </c>
      <c r="D303" s="2">
        <v>3570000</v>
      </c>
      <c r="E303" s="3">
        <v>1</v>
      </c>
      <c r="F303" s="2">
        <f t="shared" si="6"/>
        <v>3570000</v>
      </c>
      <c r="G303" s="8" t="s">
        <v>156</v>
      </c>
    </row>
    <row r="304" spans="1:7" ht="51.75" customHeight="1">
      <c r="A304" s="711"/>
      <c r="B304" s="3" t="s">
        <v>154</v>
      </c>
      <c r="C304" s="3" t="s">
        <v>155</v>
      </c>
      <c r="D304" s="2">
        <v>1071000</v>
      </c>
      <c r="E304" s="3">
        <v>1</v>
      </c>
      <c r="F304" s="2">
        <f t="shared" si="6"/>
        <v>1071000</v>
      </c>
      <c r="G304" s="8">
        <v>188</v>
      </c>
    </row>
    <row r="305" spans="1:7" ht="51.75" customHeight="1">
      <c r="A305" s="711"/>
      <c r="B305" s="3" t="s">
        <v>158</v>
      </c>
      <c r="C305" s="3" t="s">
        <v>155</v>
      </c>
      <c r="D305" s="2">
        <v>3795000</v>
      </c>
      <c r="E305" s="3">
        <v>1</v>
      </c>
      <c r="F305" s="2">
        <f t="shared" si="6"/>
        <v>3795000</v>
      </c>
      <c r="G305" s="8">
        <v>173</v>
      </c>
    </row>
    <row r="306" spans="1:7" ht="51.75" customHeight="1">
      <c r="A306" s="711"/>
      <c r="B306" s="3" t="s">
        <v>158</v>
      </c>
      <c r="C306" s="3" t="s">
        <v>155</v>
      </c>
      <c r="D306" s="2">
        <v>1138500</v>
      </c>
      <c r="E306" s="3">
        <v>1</v>
      </c>
      <c r="F306" s="2">
        <f t="shared" si="6"/>
        <v>1138500</v>
      </c>
      <c r="G306" s="8" t="s">
        <v>157</v>
      </c>
    </row>
    <row r="307" spans="1:7" ht="51.75" customHeight="1">
      <c r="A307" s="711" t="s">
        <v>213</v>
      </c>
      <c r="B307" s="3" t="s">
        <v>154</v>
      </c>
      <c r="C307" s="3" t="s">
        <v>155</v>
      </c>
      <c r="D307" s="2">
        <v>8209250</v>
      </c>
      <c r="E307" s="3">
        <v>1</v>
      </c>
      <c r="F307" s="2">
        <f t="shared" si="6"/>
        <v>8209250</v>
      </c>
      <c r="G307" s="8" t="s">
        <v>156</v>
      </c>
    </row>
    <row r="308" spans="1:7" ht="51.75" customHeight="1">
      <c r="A308" s="711"/>
      <c r="B308" s="3" t="s">
        <v>154</v>
      </c>
      <c r="C308" s="3" t="s">
        <v>155</v>
      </c>
      <c r="D308" s="2">
        <v>2462775</v>
      </c>
      <c r="E308" s="3">
        <v>1</v>
      </c>
      <c r="F308" s="2">
        <f t="shared" si="6"/>
        <v>2462775</v>
      </c>
      <c r="G308" s="8">
        <v>188</v>
      </c>
    </row>
    <row r="309" spans="1:7" ht="51.75" customHeight="1">
      <c r="A309" s="711"/>
      <c r="B309" s="3" t="s">
        <v>158</v>
      </c>
      <c r="C309" s="3" t="s">
        <v>155</v>
      </c>
      <c r="D309" s="2">
        <v>4953850</v>
      </c>
      <c r="E309" s="3">
        <v>1</v>
      </c>
      <c r="F309" s="2">
        <f t="shared" si="6"/>
        <v>4953850</v>
      </c>
      <c r="G309" s="8">
        <v>173</v>
      </c>
    </row>
    <row r="310" spans="1:7" ht="51.75" customHeight="1">
      <c r="A310" s="711"/>
      <c r="B310" s="3" t="s">
        <v>158</v>
      </c>
      <c r="C310" s="3" t="s">
        <v>155</v>
      </c>
      <c r="D310" s="2">
        <v>1486155</v>
      </c>
      <c r="E310" s="3">
        <v>1</v>
      </c>
      <c r="F310" s="2">
        <f t="shared" si="6"/>
        <v>1486155</v>
      </c>
      <c r="G310" s="8" t="s">
        <v>157</v>
      </c>
    </row>
    <row r="311" spans="1:7" ht="51.75" customHeight="1">
      <c r="A311" s="711" t="s">
        <v>214</v>
      </c>
      <c r="B311" s="3" t="s">
        <v>154</v>
      </c>
      <c r="C311" s="3" t="s">
        <v>155</v>
      </c>
      <c r="D311" s="2">
        <v>3346725</v>
      </c>
      <c r="E311" s="3">
        <v>1</v>
      </c>
      <c r="F311" s="2">
        <f t="shared" si="6"/>
        <v>3346725</v>
      </c>
      <c r="G311" s="8" t="s">
        <v>156</v>
      </c>
    </row>
    <row r="312" spans="1:7" ht="51.75" customHeight="1">
      <c r="A312" s="711"/>
      <c r="B312" s="3" t="s">
        <v>154</v>
      </c>
      <c r="C312" s="3" t="s">
        <v>155</v>
      </c>
      <c r="D312" s="2">
        <v>1004017.5</v>
      </c>
      <c r="E312" s="3">
        <v>1</v>
      </c>
      <c r="F312" s="2">
        <f t="shared" si="6"/>
        <v>1004017.5</v>
      </c>
      <c r="G312" s="8">
        <v>188</v>
      </c>
    </row>
    <row r="313" spans="1:7" ht="51.75" customHeight="1">
      <c r="A313" s="711"/>
      <c r="B313" s="3" t="s">
        <v>158</v>
      </c>
      <c r="C313" s="3" t="s">
        <v>155</v>
      </c>
      <c r="D313" s="2">
        <v>1194050</v>
      </c>
      <c r="E313" s="3">
        <v>1</v>
      </c>
      <c r="F313" s="2">
        <f t="shared" si="6"/>
        <v>1194050</v>
      </c>
      <c r="G313" s="8">
        <v>173</v>
      </c>
    </row>
    <row r="314" spans="1:7" ht="51.75" customHeight="1">
      <c r="A314" s="711"/>
      <c r="B314" s="3" t="s">
        <v>158</v>
      </c>
      <c r="C314" s="3" t="s">
        <v>155</v>
      </c>
      <c r="D314" s="2">
        <v>358215</v>
      </c>
      <c r="E314" s="3">
        <v>1</v>
      </c>
      <c r="F314" s="2">
        <f t="shared" si="6"/>
        <v>358215</v>
      </c>
      <c r="G314" s="8" t="s">
        <v>157</v>
      </c>
    </row>
    <row r="315" spans="1:7" ht="51.75" customHeight="1">
      <c r="A315" s="711" t="s">
        <v>215</v>
      </c>
      <c r="B315" s="3" t="s">
        <v>154</v>
      </c>
      <c r="C315" s="3" t="s">
        <v>155</v>
      </c>
      <c r="D315" s="2">
        <v>2093750</v>
      </c>
      <c r="E315" s="3">
        <v>1</v>
      </c>
      <c r="F315" s="2">
        <f t="shared" si="6"/>
        <v>2093750</v>
      </c>
      <c r="G315" s="8" t="s">
        <v>156</v>
      </c>
    </row>
    <row r="316" spans="1:7" ht="51.75" customHeight="1">
      <c r="A316" s="711"/>
      <c r="B316" s="3" t="s">
        <v>154</v>
      </c>
      <c r="C316" s="3" t="s">
        <v>155</v>
      </c>
      <c r="D316" s="2">
        <v>628125</v>
      </c>
      <c r="E316" s="3">
        <v>1</v>
      </c>
      <c r="F316" s="2">
        <f t="shared" si="6"/>
        <v>628125</v>
      </c>
      <c r="G316" s="8">
        <v>188</v>
      </c>
    </row>
    <row r="317" spans="1:7" ht="51.75" customHeight="1">
      <c r="A317" s="711"/>
      <c r="B317" s="3" t="s">
        <v>158</v>
      </c>
      <c r="C317" s="3" t="s">
        <v>155</v>
      </c>
      <c r="D317" s="2">
        <v>1028500</v>
      </c>
      <c r="E317" s="3">
        <v>1</v>
      </c>
      <c r="F317" s="2">
        <f t="shared" si="6"/>
        <v>1028500</v>
      </c>
      <c r="G317" s="8">
        <v>173</v>
      </c>
    </row>
    <row r="318" spans="1:7" ht="51.75" customHeight="1">
      <c r="A318" s="711"/>
      <c r="B318" s="3" t="s">
        <v>158</v>
      </c>
      <c r="C318" s="3" t="s">
        <v>155</v>
      </c>
      <c r="D318" s="2">
        <v>308550</v>
      </c>
      <c r="E318" s="3">
        <v>1</v>
      </c>
      <c r="F318" s="2">
        <f>D318</f>
        <v>308550</v>
      </c>
      <c r="G318" s="8" t="s">
        <v>157</v>
      </c>
    </row>
    <row r="319" spans="1:7" ht="51.75" customHeight="1">
      <c r="A319" s="711" t="s">
        <v>216</v>
      </c>
      <c r="B319" s="3" t="s">
        <v>154</v>
      </c>
      <c r="C319" s="3" t="s">
        <v>155</v>
      </c>
      <c r="D319" s="2">
        <v>18000000</v>
      </c>
      <c r="E319" s="3">
        <v>1</v>
      </c>
      <c r="F319" s="2">
        <f t="shared" ref="F319:F320" si="7">E319*D319</f>
        <v>18000000</v>
      </c>
      <c r="G319" s="8" t="s">
        <v>156</v>
      </c>
    </row>
    <row r="320" spans="1:7" ht="51.75" customHeight="1">
      <c r="A320" s="711"/>
      <c r="B320" s="3" t="s">
        <v>154</v>
      </c>
      <c r="C320" s="3" t="s">
        <v>155</v>
      </c>
      <c r="D320" s="2">
        <v>3600000</v>
      </c>
      <c r="E320" s="3">
        <v>1</v>
      </c>
      <c r="F320" s="2">
        <f t="shared" si="7"/>
        <v>3600000</v>
      </c>
      <c r="G320" s="8" t="s">
        <v>157</v>
      </c>
    </row>
    <row r="321" spans="1:7" ht="51.75" customHeight="1">
      <c r="A321" s="711" t="s">
        <v>217</v>
      </c>
      <c r="B321" s="3" t="s">
        <v>154</v>
      </c>
      <c r="C321" s="3" t="s">
        <v>155</v>
      </c>
      <c r="D321" s="2">
        <v>1854000</v>
      </c>
      <c r="E321" s="3">
        <v>1</v>
      </c>
      <c r="F321" s="2">
        <f>E321*D321</f>
        <v>1854000</v>
      </c>
      <c r="G321" s="8" t="s">
        <v>156</v>
      </c>
    </row>
    <row r="322" spans="1:7" ht="51.75" customHeight="1">
      <c r="A322" s="711"/>
      <c r="B322" s="3" t="s">
        <v>154</v>
      </c>
      <c r="C322" s="3" t="s">
        <v>155</v>
      </c>
      <c r="D322" s="2">
        <v>556200</v>
      </c>
      <c r="E322" s="3">
        <v>1</v>
      </c>
      <c r="F322" s="2">
        <f>E322*D322</f>
        <v>556200</v>
      </c>
      <c r="G322" s="8">
        <v>188</v>
      </c>
    </row>
    <row r="323" spans="1:7" ht="51.75" customHeight="1">
      <c r="A323" s="711"/>
      <c r="B323" s="3" t="s">
        <v>158</v>
      </c>
      <c r="C323" s="3" t="s">
        <v>155</v>
      </c>
      <c r="D323" s="2">
        <v>603350</v>
      </c>
      <c r="E323" s="3">
        <v>1</v>
      </c>
      <c r="F323" s="2">
        <f>E323*D323</f>
        <v>603350</v>
      </c>
      <c r="G323" s="8">
        <v>173</v>
      </c>
    </row>
    <row r="324" spans="1:7" ht="51.75" customHeight="1">
      <c r="A324" s="711"/>
      <c r="B324" s="3" t="s">
        <v>158</v>
      </c>
      <c r="C324" s="3" t="s">
        <v>155</v>
      </c>
      <c r="D324" s="2">
        <v>181005</v>
      </c>
      <c r="E324" s="3">
        <v>1</v>
      </c>
      <c r="F324" s="2">
        <f>D324</f>
        <v>181005</v>
      </c>
      <c r="G324" s="8" t="s">
        <v>157</v>
      </c>
    </row>
    <row r="325" spans="1:7" ht="51.75" customHeight="1">
      <c r="A325" s="711" t="s">
        <v>218</v>
      </c>
      <c r="B325" s="3" t="s">
        <v>154</v>
      </c>
      <c r="C325" s="3" t="s">
        <v>155</v>
      </c>
      <c r="D325" s="2">
        <v>6840050</v>
      </c>
      <c r="E325" s="3">
        <v>1</v>
      </c>
      <c r="F325" s="2">
        <f>E325*D325</f>
        <v>6840050</v>
      </c>
      <c r="G325" s="8" t="s">
        <v>156</v>
      </c>
    </row>
    <row r="326" spans="1:7" ht="51.75" customHeight="1">
      <c r="A326" s="711"/>
      <c r="B326" s="3" t="s">
        <v>154</v>
      </c>
      <c r="C326" s="3" t="s">
        <v>155</v>
      </c>
      <c r="D326" s="2">
        <v>2052015</v>
      </c>
      <c r="E326" s="3">
        <v>1</v>
      </c>
      <c r="F326" s="2">
        <f>E326*D326</f>
        <v>2052015</v>
      </c>
      <c r="G326" s="8">
        <v>188</v>
      </c>
    </row>
    <row r="327" spans="1:7" ht="51.75" customHeight="1">
      <c r="A327" s="711"/>
      <c r="B327" s="3" t="s">
        <v>158</v>
      </c>
      <c r="C327" s="3" t="s">
        <v>155</v>
      </c>
      <c r="D327" s="2">
        <v>9710250</v>
      </c>
      <c r="E327" s="3">
        <v>1</v>
      </c>
      <c r="F327" s="2">
        <f>E327*D327</f>
        <v>9710250</v>
      </c>
      <c r="G327" s="8">
        <v>173</v>
      </c>
    </row>
    <row r="328" spans="1:7" ht="51.75" customHeight="1">
      <c r="A328" s="711"/>
      <c r="B328" s="3" t="s">
        <v>158</v>
      </c>
      <c r="C328" s="3" t="s">
        <v>155</v>
      </c>
      <c r="D328" s="2">
        <v>2913075</v>
      </c>
      <c r="E328" s="3">
        <v>1</v>
      </c>
      <c r="F328" s="2">
        <f>D328</f>
        <v>2913075</v>
      </c>
      <c r="G328" s="8" t="s">
        <v>157</v>
      </c>
    </row>
    <row r="329" spans="1:7" ht="51.75" customHeight="1">
      <c r="A329" s="711" t="s">
        <v>219</v>
      </c>
      <c r="B329" s="3" t="s">
        <v>154</v>
      </c>
      <c r="C329" s="3" t="s">
        <v>155</v>
      </c>
      <c r="D329" s="2">
        <v>6100025</v>
      </c>
      <c r="E329" s="3">
        <v>1</v>
      </c>
      <c r="F329" s="2">
        <f>E329*D329</f>
        <v>6100025</v>
      </c>
      <c r="G329" s="8" t="s">
        <v>156</v>
      </c>
    </row>
    <row r="330" spans="1:7" ht="51.75" customHeight="1">
      <c r="A330" s="711"/>
      <c r="B330" s="3" t="s">
        <v>154</v>
      </c>
      <c r="C330" s="3" t="s">
        <v>155</v>
      </c>
      <c r="D330" s="2">
        <v>1830007.5</v>
      </c>
      <c r="E330" s="3">
        <v>1</v>
      </c>
      <c r="F330" s="2">
        <f>E330*D330</f>
        <v>1830007.5</v>
      </c>
      <c r="G330" s="8">
        <v>188</v>
      </c>
    </row>
    <row r="331" spans="1:7" ht="51.75" customHeight="1">
      <c r="A331" s="711"/>
      <c r="B331" s="3" t="s">
        <v>158</v>
      </c>
      <c r="C331" s="3" t="s">
        <v>155</v>
      </c>
      <c r="D331" s="2">
        <v>1278200</v>
      </c>
      <c r="E331" s="3">
        <v>1</v>
      </c>
      <c r="F331" s="2">
        <f>E331*D331</f>
        <v>1278200</v>
      </c>
      <c r="G331" s="8">
        <v>173</v>
      </c>
    </row>
    <row r="332" spans="1:7" ht="51.75" customHeight="1">
      <c r="A332" s="711"/>
      <c r="B332" s="3" t="s">
        <v>158</v>
      </c>
      <c r="C332" s="3" t="s">
        <v>155</v>
      </c>
      <c r="D332" s="2">
        <v>383460</v>
      </c>
      <c r="E332" s="3">
        <v>1</v>
      </c>
      <c r="F332" s="2">
        <f>D332</f>
        <v>383460</v>
      </c>
      <c r="G332" s="8" t="s">
        <v>157</v>
      </c>
    </row>
    <row r="333" spans="1:7" ht="51.75" customHeight="1">
      <c r="A333" s="711" t="s">
        <v>220</v>
      </c>
      <c r="B333" s="3" t="s">
        <v>158</v>
      </c>
      <c r="C333" s="3" t="s">
        <v>155</v>
      </c>
      <c r="D333" s="2">
        <v>357500</v>
      </c>
      <c r="E333" s="3">
        <v>1</v>
      </c>
      <c r="F333" s="2">
        <f t="shared" ref="F333:F334" si="8">E333*D333</f>
        <v>357500</v>
      </c>
      <c r="G333" s="8" t="s">
        <v>156</v>
      </c>
    </row>
    <row r="334" spans="1:7" ht="51.75" customHeight="1">
      <c r="A334" s="711"/>
      <c r="B334" s="3" t="s">
        <v>158</v>
      </c>
      <c r="C334" s="3" t="s">
        <v>155</v>
      </c>
      <c r="D334" s="2">
        <v>107250</v>
      </c>
      <c r="E334" s="3">
        <v>1</v>
      </c>
      <c r="F334" s="2">
        <f t="shared" si="8"/>
        <v>107250</v>
      </c>
      <c r="G334" s="8" t="s">
        <v>157</v>
      </c>
    </row>
    <row r="335" spans="1:7" ht="51.75" customHeight="1">
      <c r="A335" s="711" t="s">
        <v>221</v>
      </c>
      <c r="B335" s="3" t="s">
        <v>154</v>
      </c>
      <c r="C335" s="3" t="s">
        <v>155</v>
      </c>
      <c r="D335" s="2">
        <v>3834750</v>
      </c>
      <c r="E335" s="3">
        <v>1</v>
      </c>
      <c r="F335" s="2">
        <f>E335*D335</f>
        <v>3834750</v>
      </c>
      <c r="G335" s="8" t="s">
        <v>156</v>
      </c>
    </row>
    <row r="336" spans="1:7" ht="51.75" customHeight="1">
      <c r="A336" s="711"/>
      <c r="B336" s="3" t="s">
        <v>154</v>
      </c>
      <c r="C336" s="3" t="s">
        <v>155</v>
      </c>
      <c r="D336" s="2">
        <v>1150425</v>
      </c>
      <c r="E336" s="3">
        <v>1</v>
      </c>
      <c r="F336" s="2">
        <f>E336*D336</f>
        <v>1150425</v>
      </c>
      <c r="G336" s="8">
        <v>188</v>
      </c>
    </row>
    <row r="337" spans="1:7" ht="51.75" customHeight="1">
      <c r="A337" s="711"/>
      <c r="B337" s="3" t="s">
        <v>158</v>
      </c>
      <c r="C337" s="3" t="s">
        <v>155</v>
      </c>
      <c r="D337" s="2">
        <v>413050</v>
      </c>
      <c r="E337" s="3">
        <v>1</v>
      </c>
      <c r="F337" s="2">
        <f>E337*D337</f>
        <v>413050</v>
      </c>
      <c r="G337" s="8">
        <v>173</v>
      </c>
    </row>
    <row r="338" spans="1:7" ht="51.75" customHeight="1">
      <c r="A338" s="711"/>
      <c r="B338" s="3" t="s">
        <v>158</v>
      </c>
      <c r="C338" s="3" t="s">
        <v>155</v>
      </c>
      <c r="D338" s="2">
        <v>123915</v>
      </c>
      <c r="E338" s="3">
        <v>1</v>
      </c>
      <c r="F338" s="2">
        <f>D338</f>
        <v>123915</v>
      </c>
      <c r="G338" s="8" t="s">
        <v>157</v>
      </c>
    </row>
    <row r="339" spans="1:7" ht="51.75" customHeight="1">
      <c r="A339" s="711" t="s">
        <v>222</v>
      </c>
      <c r="B339" s="3" t="s">
        <v>154</v>
      </c>
      <c r="C339" s="3" t="s">
        <v>155</v>
      </c>
      <c r="D339" s="2">
        <v>906250</v>
      </c>
      <c r="E339" s="3">
        <v>1</v>
      </c>
      <c r="F339" s="2">
        <f t="shared" ref="F339:F346" si="9">E339*D339</f>
        <v>906250</v>
      </c>
      <c r="G339" s="8" t="s">
        <v>156</v>
      </c>
    </row>
    <row r="340" spans="1:7" ht="51.75" customHeight="1">
      <c r="A340" s="711"/>
      <c r="B340" s="3" t="s">
        <v>154</v>
      </c>
      <c r="C340" s="3" t="s">
        <v>155</v>
      </c>
      <c r="D340" s="2">
        <v>271875</v>
      </c>
      <c r="E340" s="3">
        <v>1</v>
      </c>
      <c r="F340" s="2">
        <f t="shared" si="9"/>
        <v>271875</v>
      </c>
      <c r="G340" s="8" t="s">
        <v>157</v>
      </c>
    </row>
    <row r="341" spans="1:7" ht="51.75" customHeight="1">
      <c r="A341" s="711" t="s">
        <v>223</v>
      </c>
      <c r="B341" s="3" t="s">
        <v>154</v>
      </c>
      <c r="C341" s="3" t="s">
        <v>155</v>
      </c>
      <c r="D341" s="2">
        <v>200000</v>
      </c>
      <c r="E341" s="3">
        <v>1</v>
      </c>
      <c r="F341" s="2">
        <f t="shared" si="9"/>
        <v>200000</v>
      </c>
      <c r="G341" s="8" t="s">
        <v>156</v>
      </c>
    </row>
    <row r="342" spans="1:7" ht="51.75" customHeight="1">
      <c r="A342" s="711"/>
      <c r="B342" s="3" t="s">
        <v>154</v>
      </c>
      <c r="C342" s="3" t="s">
        <v>155</v>
      </c>
      <c r="D342" s="2">
        <v>60000</v>
      </c>
      <c r="E342" s="3">
        <v>1</v>
      </c>
      <c r="F342" s="2">
        <f t="shared" si="9"/>
        <v>60000</v>
      </c>
      <c r="G342" s="8" t="s">
        <v>157</v>
      </c>
    </row>
    <row r="343" spans="1:7" ht="51.75" customHeight="1">
      <c r="A343" s="711" t="s">
        <v>224</v>
      </c>
      <c r="B343" s="3" t="s">
        <v>154</v>
      </c>
      <c r="C343" s="3" t="s">
        <v>155</v>
      </c>
      <c r="D343" s="2">
        <v>436500</v>
      </c>
      <c r="E343" s="3">
        <v>1</v>
      </c>
      <c r="F343" s="2">
        <f t="shared" si="9"/>
        <v>436500</v>
      </c>
      <c r="G343" s="8" t="s">
        <v>156</v>
      </c>
    </row>
    <row r="344" spans="1:7" ht="51.75" customHeight="1">
      <c r="A344" s="711"/>
      <c r="B344" s="3" t="s">
        <v>154</v>
      </c>
      <c r="C344" s="3" t="s">
        <v>155</v>
      </c>
      <c r="D344" s="2">
        <v>130950</v>
      </c>
      <c r="E344" s="3">
        <v>1</v>
      </c>
      <c r="F344" s="2">
        <f t="shared" si="9"/>
        <v>130950</v>
      </c>
      <c r="G344" s="8" t="s">
        <v>157</v>
      </c>
    </row>
    <row r="345" spans="1:7" ht="51.75" customHeight="1">
      <c r="A345" s="711" t="s">
        <v>225</v>
      </c>
      <c r="B345" s="3" t="s">
        <v>154</v>
      </c>
      <c r="C345" s="3" t="s">
        <v>155</v>
      </c>
      <c r="D345" s="2">
        <v>1610200</v>
      </c>
      <c r="E345" s="3">
        <v>1</v>
      </c>
      <c r="F345" s="2">
        <f t="shared" si="9"/>
        <v>1610200</v>
      </c>
      <c r="G345" s="8" t="s">
        <v>156</v>
      </c>
    </row>
    <row r="346" spans="1:7" ht="51.75" customHeight="1">
      <c r="A346" s="711"/>
      <c r="B346" s="3" t="s">
        <v>154</v>
      </c>
      <c r="C346" s="3" t="s">
        <v>155</v>
      </c>
      <c r="D346" s="2">
        <v>483060</v>
      </c>
      <c r="E346" s="3">
        <v>1</v>
      </c>
      <c r="F346" s="2">
        <f t="shared" si="9"/>
        <v>483060</v>
      </c>
      <c r="G346" s="8" t="s">
        <v>157</v>
      </c>
    </row>
    <row r="347" spans="1:7" ht="51.75" customHeight="1">
      <c r="A347" s="711" t="s">
        <v>226</v>
      </c>
      <c r="B347" s="3" t="s">
        <v>154</v>
      </c>
      <c r="C347" s="3" t="s">
        <v>155</v>
      </c>
      <c r="D347" s="2">
        <v>2190000</v>
      </c>
      <c r="E347" s="3">
        <v>1</v>
      </c>
      <c r="F347" s="2">
        <f>E347*D347</f>
        <v>2190000</v>
      </c>
      <c r="G347" s="8" t="s">
        <v>156</v>
      </c>
    </row>
    <row r="348" spans="1:7" ht="51.75" customHeight="1">
      <c r="A348" s="711"/>
      <c r="B348" s="3" t="s">
        <v>154</v>
      </c>
      <c r="C348" s="3" t="s">
        <v>155</v>
      </c>
      <c r="D348" s="2">
        <v>657000</v>
      </c>
      <c r="E348" s="3">
        <v>1</v>
      </c>
      <c r="F348" s="2">
        <f>E348*D348</f>
        <v>657000</v>
      </c>
      <c r="G348" s="8">
        <v>188</v>
      </c>
    </row>
    <row r="349" spans="1:7" ht="51.75" customHeight="1">
      <c r="A349" s="711"/>
      <c r="B349" s="3" t="s">
        <v>158</v>
      </c>
      <c r="C349" s="3" t="s">
        <v>155</v>
      </c>
      <c r="D349" s="2">
        <v>973500</v>
      </c>
      <c r="E349" s="3">
        <v>1</v>
      </c>
      <c r="F349" s="2">
        <f>E349*D349</f>
        <v>973500</v>
      </c>
      <c r="G349" s="8">
        <v>173</v>
      </c>
    </row>
    <row r="350" spans="1:7" ht="51.75" customHeight="1">
      <c r="A350" s="711"/>
      <c r="B350" s="3" t="s">
        <v>158</v>
      </c>
      <c r="C350" s="3" t="s">
        <v>155</v>
      </c>
      <c r="D350" s="2">
        <v>292050</v>
      </c>
      <c r="E350" s="3">
        <v>1</v>
      </c>
      <c r="F350" s="2">
        <f>D350</f>
        <v>292050</v>
      </c>
      <c r="G350" s="8" t="s">
        <v>157</v>
      </c>
    </row>
    <row r="351" spans="1:7" ht="51.75" customHeight="1">
      <c r="A351" s="711" t="s">
        <v>227</v>
      </c>
      <c r="B351" s="3" t="s">
        <v>154</v>
      </c>
      <c r="C351" s="3" t="s">
        <v>155</v>
      </c>
      <c r="D351" s="2">
        <v>1164500</v>
      </c>
      <c r="E351" s="3">
        <v>1</v>
      </c>
      <c r="F351" s="2">
        <f t="shared" ref="F351:F352" si="10">E351*D351</f>
        <v>1164500</v>
      </c>
      <c r="G351" s="8" t="s">
        <v>156</v>
      </c>
    </row>
    <row r="352" spans="1:7" ht="51.75" customHeight="1">
      <c r="A352" s="711"/>
      <c r="B352" s="3" t="s">
        <v>154</v>
      </c>
      <c r="C352" s="3" t="s">
        <v>155</v>
      </c>
      <c r="D352" s="2">
        <v>349350</v>
      </c>
      <c r="E352" s="3">
        <v>1</v>
      </c>
      <c r="F352" s="2">
        <f t="shared" si="10"/>
        <v>349350</v>
      </c>
      <c r="G352" s="8" t="s">
        <v>157</v>
      </c>
    </row>
    <row r="353" spans="1:7" ht="51.75" customHeight="1">
      <c r="A353" s="711" t="s">
        <v>228</v>
      </c>
      <c r="B353" s="3" t="s">
        <v>154</v>
      </c>
      <c r="C353" s="3" t="s">
        <v>155</v>
      </c>
      <c r="D353" s="2">
        <v>1986000</v>
      </c>
      <c r="E353" s="3">
        <v>1</v>
      </c>
      <c r="F353" s="2">
        <f>E353*D353</f>
        <v>1986000</v>
      </c>
      <c r="G353" s="8" t="s">
        <v>156</v>
      </c>
    </row>
    <row r="354" spans="1:7" ht="51.75" customHeight="1">
      <c r="A354" s="711"/>
      <c r="B354" s="3" t="s">
        <v>154</v>
      </c>
      <c r="C354" s="3" t="s">
        <v>155</v>
      </c>
      <c r="D354" s="2">
        <v>595800</v>
      </c>
      <c r="E354" s="3">
        <v>1</v>
      </c>
      <c r="F354" s="2">
        <f>E354*D354</f>
        <v>595800</v>
      </c>
      <c r="G354" s="8">
        <v>188</v>
      </c>
    </row>
    <row r="355" spans="1:7" ht="51.75" customHeight="1">
      <c r="A355" s="711"/>
      <c r="B355" s="3" t="s">
        <v>158</v>
      </c>
      <c r="C355" s="3" t="s">
        <v>155</v>
      </c>
      <c r="D355" s="2">
        <v>187000</v>
      </c>
      <c r="E355" s="3">
        <v>1</v>
      </c>
      <c r="F355" s="2">
        <f>E355*D355</f>
        <v>187000</v>
      </c>
      <c r="G355" s="8">
        <v>173</v>
      </c>
    </row>
    <row r="356" spans="1:7" ht="51.75" customHeight="1">
      <c r="A356" s="711"/>
      <c r="B356" s="3" t="s">
        <v>158</v>
      </c>
      <c r="C356" s="3" t="s">
        <v>155</v>
      </c>
      <c r="D356" s="2">
        <v>56100</v>
      </c>
      <c r="E356" s="3">
        <v>1</v>
      </c>
      <c r="F356" s="2">
        <f>D356</f>
        <v>56100</v>
      </c>
      <c r="G356" s="8" t="s">
        <v>157</v>
      </c>
    </row>
    <row r="357" spans="1:7" ht="51.75" customHeight="1">
      <c r="A357" s="711" t="s">
        <v>229</v>
      </c>
      <c r="B357" s="3" t="s">
        <v>154</v>
      </c>
      <c r="C357" s="3" t="s">
        <v>155</v>
      </c>
      <c r="D357" s="2">
        <v>37196175</v>
      </c>
      <c r="E357" s="3">
        <v>1</v>
      </c>
      <c r="F357" s="2">
        <f>E357*D357</f>
        <v>37196175</v>
      </c>
      <c r="G357" s="8" t="s">
        <v>156</v>
      </c>
    </row>
    <row r="358" spans="1:7" ht="51.75" customHeight="1">
      <c r="A358" s="711"/>
      <c r="B358" s="3" t="s">
        <v>154</v>
      </c>
      <c r="C358" s="3" t="s">
        <v>155</v>
      </c>
      <c r="D358" s="2">
        <v>11158852.5</v>
      </c>
      <c r="E358" s="3">
        <v>1</v>
      </c>
      <c r="F358" s="2">
        <f>E358*D358</f>
        <v>11158852.5</v>
      </c>
      <c r="G358" s="8">
        <v>188</v>
      </c>
    </row>
    <row r="359" spans="1:7" ht="51.75" customHeight="1">
      <c r="A359" s="711"/>
      <c r="B359" s="3" t="s">
        <v>158</v>
      </c>
      <c r="C359" s="3" t="s">
        <v>155</v>
      </c>
      <c r="D359" s="2">
        <v>19713650</v>
      </c>
      <c r="E359" s="3">
        <v>1</v>
      </c>
      <c r="F359" s="2">
        <f>E359*D359</f>
        <v>19713650</v>
      </c>
      <c r="G359" s="8">
        <v>173</v>
      </c>
    </row>
    <row r="360" spans="1:7" ht="51.75" customHeight="1">
      <c r="A360" s="711"/>
      <c r="B360" s="3" t="s">
        <v>158</v>
      </c>
      <c r="C360" s="3" t="s">
        <v>155</v>
      </c>
      <c r="D360" s="2">
        <v>5914095</v>
      </c>
      <c r="E360" s="3">
        <v>1</v>
      </c>
      <c r="F360" s="2">
        <f>D360</f>
        <v>5914095</v>
      </c>
      <c r="G360" s="8" t="s">
        <v>157</v>
      </c>
    </row>
    <row r="361" spans="1:7" ht="51.75" customHeight="1">
      <c r="A361" s="711" t="s">
        <v>230</v>
      </c>
      <c r="B361" s="3" t="s">
        <v>154</v>
      </c>
      <c r="C361" s="3" t="s">
        <v>155</v>
      </c>
      <c r="D361" s="2">
        <v>390000</v>
      </c>
      <c r="E361" s="3">
        <v>1</v>
      </c>
      <c r="F361" s="2">
        <f>E361*D361</f>
        <v>390000</v>
      </c>
      <c r="G361" s="8" t="s">
        <v>156</v>
      </c>
    </row>
    <row r="362" spans="1:7" ht="51.75" customHeight="1">
      <c r="A362" s="711"/>
      <c r="B362" s="3" t="s">
        <v>154</v>
      </c>
      <c r="C362" s="3" t="s">
        <v>155</v>
      </c>
      <c r="D362" s="2">
        <v>117000</v>
      </c>
      <c r="E362" s="3">
        <v>1</v>
      </c>
      <c r="F362" s="2">
        <f>E362*D362</f>
        <v>117000</v>
      </c>
      <c r="G362" s="8">
        <v>188</v>
      </c>
    </row>
    <row r="363" spans="1:7" ht="51.75" customHeight="1">
      <c r="A363" s="711"/>
      <c r="B363" s="3" t="s">
        <v>158</v>
      </c>
      <c r="C363" s="3" t="s">
        <v>155</v>
      </c>
      <c r="D363" s="2">
        <v>176000</v>
      </c>
      <c r="E363" s="3">
        <v>1</v>
      </c>
      <c r="F363" s="2">
        <f>E363*D363</f>
        <v>176000</v>
      </c>
      <c r="G363" s="8">
        <v>173</v>
      </c>
    </row>
    <row r="364" spans="1:7" ht="51.75" customHeight="1">
      <c r="A364" s="711"/>
      <c r="B364" s="3" t="s">
        <v>158</v>
      </c>
      <c r="C364" s="3" t="s">
        <v>155</v>
      </c>
      <c r="D364" s="2">
        <v>52800</v>
      </c>
      <c r="E364" s="3">
        <v>1</v>
      </c>
      <c r="F364" s="2">
        <f>D364</f>
        <v>52800</v>
      </c>
      <c r="G364" s="8" t="s">
        <v>157</v>
      </c>
    </row>
    <row r="365" spans="1:7" ht="51.75" customHeight="1">
      <c r="A365" s="711" t="s">
        <v>231</v>
      </c>
      <c r="B365" s="3" t="s">
        <v>154</v>
      </c>
      <c r="C365" s="3" t="s">
        <v>155</v>
      </c>
      <c r="D365" s="2">
        <v>13866400</v>
      </c>
      <c r="E365" s="3">
        <v>1</v>
      </c>
      <c r="F365" s="2">
        <f>E365*D365</f>
        <v>13866400</v>
      </c>
      <c r="G365" s="8" t="s">
        <v>156</v>
      </c>
    </row>
    <row r="366" spans="1:7" ht="51.75" customHeight="1">
      <c r="A366" s="711"/>
      <c r="B366" s="3" t="s">
        <v>154</v>
      </c>
      <c r="C366" s="3" t="s">
        <v>155</v>
      </c>
      <c r="D366" s="2">
        <v>4159920</v>
      </c>
      <c r="E366" s="3">
        <v>1</v>
      </c>
      <c r="F366" s="2">
        <f>E366*D366</f>
        <v>4159920</v>
      </c>
      <c r="G366" s="8">
        <v>188</v>
      </c>
    </row>
    <row r="367" spans="1:7" ht="51.75" customHeight="1">
      <c r="A367" s="711"/>
      <c r="B367" s="3" t="s">
        <v>158</v>
      </c>
      <c r="C367" s="3" t="s">
        <v>155</v>
      </c>
      <c r="D367" s="2">
        <v>7026250</v>
      </c>
      <c r="E367" s="3">
        <v>1</v>
      </c>
      <c r="F367" s="2">
        <f>E367*D367</f>
        <v>7026250</v>
      </c>
      <c r="G367" s="8">
        <v>173</v>
      </c>
    </row>
    <row r="368" spans="1:7" ht="51.75" customHeight="1">
      <c r="A368" s="711"/>
      <c r="B368" s="3" t="s">
        <v>158</v>
      </c>
      <c r="C368" s="3" t="s">
        <v>155</v>
      </c>
      <c r="D368" s="2">
        <v>2107875</v>
      </c>
      <c r="E368" s="3">
        <v>1</v>
      </c>
      <c r="F368" s="2">
        <f>D368</f>
        <v>2107875</v>
      </c>
      <c r="G368" s="8" t="s">
        <v>157</v>
      </c>
    </row>
    <row r="369" spans="1:7" ht="51.75" customHeight="1">
      <c r="A369" s="711" t="s">
        <v>232</v>
      </c>
      <c r="B369" s="3" t="s">
        <v>158</v>
      </c>
      <c r="C369" s="3" t="s">
        <v>155</v>
      </c>
      <c r="D369" s="2">
        <v>2089450</v>
      </c>
      <c r="E369" s="3">
        <v>1</v>
      </c>
      <c r="F369" s="2">
        <f t="shared" ref="F369:F370" si="11">E369*D369</f>
        <v>2089450</v>
      </c>
      <c r="G369" s="8" t="s">
        <v>156</v>
      </c>
    </row>
    <row r="370" spans="1:7" ht="51.75" customHeight="1">
      <c r="A370" s="711"/>
      <c r="B370" s="3" t="s">
        <v>158</v>
      </c>
      <c r="C370" s="3" t="s">
        <v>155</v>
      </c>
      <c r="D370" s="2">
        <v>626835</v>
      </c>
      <c r="E370" s="3">
        <v>1</v>
      </c>
      <c r="F370" s="2">
        <f t="shared" si="11"/>
        <v>626835</v>
      </c>
      <c r="G370" s="8" t="s">
        <v>157</v>
      </c>
    </row>
    <row r="371" spans="1:7" ht="51.75" customHeight="1">
      <c r="A371" s="711" t="s">
        <v>233</v>
      </c>
      <c r="B371" s="3" t="s">
        <v>154</v>
      </c>
      <c r="C371" s="3" t="s">
        <v>155</v>
      </c>
      <c r="D371" s="2">
        <v>14607500</v>
      </c>
      <c r="E371" s="3">
        <v>1</v>
      </c>
      <c r="F371" s="2">
        <f>E371*D371</f>
        <v>14607500</v>
      </c>
      <c r="G371" s="8" t="s">
        <v>156</v>
      </c>
    </row>
    <row r="372" spans="1:7" ht="51.75" customHeight="1">
      <c r="A372" s="711"/>
      <c r="B372" s="3" t="s">
        <v>154</v>
      </c>
      <c r="C372" s="3" t="s">
        <v>155</v>
      </c>
      <c r="D372" s="2">
        <v>4382250</v>
      </c>
      <c r="E372" s="3">
        <v>1</v>
      </c>
      <c r="F372" s="2">
        <f>E372*D372</f>
        <v>4382250</v>
      </c>
      <c r="G372" s="8">
        <v>188</v>
      </c>
    </row>
    <row r="373" spans="1:7" ht="51.75" customHeight="1">
      <c r="A373" s="711"/>
      <c r="B373" s="3" t="s">
        <v>158</v>
      </c>
      <c r="C373" s="3" t="s">
        <v>155</v>
      </c>
      <c r="D373" s="2">
        <v>2726350</v>
      </c>
      <c r="E373" s="3">
        <v>1</v>
      </c>
      <c r="F373" s="2">
        <f>E373*D373</f>
        <v>2726350</v>
      </c>
      <c r="G373" s="8">
        <v>173</v>
      </c>
    </row>
    <row r="374" spans="1:7" ht="51.75" customHeight="1">
      <c r="A374" s="711"/>
      <c r="B374" s="3" t="s">
        <v>158</v>
      </c>
      <c r="C374" s="3" t="s">
        <v>155</v>
      </c>
      <c r="D374" s="2">
        <v>817905</v>
      </c>
      <c r="E374" s="3">
        <v>1</v>
      </c>
      <c r="F374" s="2">
        <f>D374</f>
        <v>817905</v>
      </c>
      <c r="G374" s="8" t="s">
        <v>157</v>
      </c>
    </row>
    <row r="375" spans="1:7" ht="51.75" customHeight="1">
      <c r="A375" s="711" t="s">
        <v>234</v>
      </c>
      <c r="B375" s="3" t="s">
        <v>154</v>
      </c>
      <c r="C375" s="3" t="s">
        <v>155</v>
      </c>
      <c r="D375" s="2">
        <v>3837500</v>
      </c>
      <c r="E375" s="3">
        <v>1</v>
      </c>
      <c r="F375" s="2">
        <f t="shared" ref="F375:F378" si="12">E375*D375</f>
        <v>3837500</v>
      </c>
      <c r="G375" s="8" t="s">
        <v>156</v>
      </c>
    </row>
    <row r="376" spans="1:7" ht="51.75" customHeight="1">
      <c r="A376" s="711"/>
      <c r="B376" s="3" t="s">
        <v>154</v>
      </c>
      <c r="C376" s="3" t="s">
        <v>155</v>
      </c>
      <c r="D376" s="2">
        <v>1151250</v>
      </c>
      <c r="E376" s="3">
        <v>1</v>
      </c>
      <c r="F376" s="2">
        <f t="shared" si="12"/>
        <v>1151250</v>
      </c>
      <c r="G376" s="8" t="s">
        <v>157</v>
      </c>
    </row>
    <row r="377" spans="1:7" ht="51.75" customHeight="1">
      <c r="A377" s="712" t="s">
        <v>235</v>
      </c>
      <c r="B377" s="3" t="s">
        <v>154</v>
      </c>
      <c r="C377" s="3" t="s">
        <v>155</v>
      </c>
      <c r="D377" s="2">
        <v>921525</v>
      </c>
      <c r="E377" s="3">
        <v>1</v>
      </c>
      <c r="F377" s="2">
        <f t="shared" si="12"/>
        <v>921525</v>
      </c>
      <c r="G377" s="8" t="s">
        <v>156</v>
      </c>
    </row>
    <row r="378" spans="1:7" ht="51.75" customHeight="1">
      <c r="A378" s="712"/>
      <c r="B378" s="3" t="s">
        <v>154</v>
      </c>
      <c r="C378" s="3" t="s">
        <v>155</v>
      </c>
      <c r="D378" s="2">
        <v>276457.5</v>
      </c>
      <c r="E378" s="3">
        <v>1</v>
      </c>
      <c r="F378" s="2">
        <f t="shared" si="12"/>
        <v>276457.5</v>
      </c>
      <c r="G378" s="8" t="s">
        <v>157</v>
      </c>
    </row>
    <row r="379" spans="1:7" ht="51.75" customHeight="1">
      <c r="A379" s="711" t="s">
        <v>236</v>
      </c>
      <c r="B379" s="3" t="s">
        <v>154</v>
      </c>
      <c r="C379" s="3" t="s">
        <v>155</v>
      </c>
      <c r="D379" s="2">
        <v>8937950</v>
      </c>
      <c r="E379" s="3">
        <v>1</v>
      </c>
      <c r="F379" s="2">
        <f>E379*D379</f>
        <v>8937950</v>
      </c>
      <c r="G379" s="8" t="s">
        <v>156</v>
      </c>
    </row>
    <row r="380" spans="1:7" ht="51.75" customHeight="1">
      <c r="A380" s="711"/>
      <c r="B380" s="3" t="s">
        <v>154</v>
      </c>
      <c r="C380" s="3" t="s">
        <v>155</v>
      </c>
      <c r="D380" s="2">
        <v>2681385</v>
      </c>
      <c r="E380" s="3">
        <v>1</v>
      </c>
      <c r="F380" s="2">
        <f>E380*D380</f>
        <v>2681385</v>
      </c>
      <c r="G380" s="8">
        <v>188</v>
      </c>
    </row>
    <row r="381" spans="1:7" ht="51.75" customHeight="1">
      <c r="A381" s="711"/>
      <c r="B381" s="3" t="s">
        <v>158</v>
      </c>
      <c r="C381" s="3" t="s">
        <v>155</v>
      </c>
      <c r="D381" s="2">
        <v>1628550</v>
      </c>
      <c r="E381" s="3">
        <v>1</v>
      </c>
      <c r="F381" s="2">
        <f>E381*D381</f>
        <v>1628550</v>
      </c>
      <c r="G381" s="8">
        <v>173</v>
      </c>
    </row>
    <row r="382" spans="1:7" ht="51.75" customHeight="1">
      <c r="A382" s="711"/>
      <c r="B382" s="3" t="s">
        <v>158</v>
      </c>
      <c r="C382" s="3" t="s">
        <v>155</v>
      </c>
      <c r="D382" s="2">
        <v>488565</v>
      </c>
      <c r="E382" s="3">
        <v>1</v>
      </c>
      <c r="F382" s="2">
        <f>D382</f>
        <v>488565</v>
      </c>
      <c r="G382" s="8" t="s">
        <v>157</v>
      </c>
    </row>
    <row r="383" spans="1:7" ht="51.75" customHeight="1">
      <c r="A383" s="711" t="s">
        <v>237</v>
      </c>
      <c r="B383" s="3" t="s">
        <v>154</v>
      </c>
      <c r="C383" s="3" t="s">
        <v>155</v>
      </c>
      <c r="D383" s="2">
        <v>4547750</v>
      </c>
      <c r="E383" s="3">
        <v>1</v>
      </c>
      <c r="F383" s="2">
        <f t="shared" ref="F383:F390" si="13">E383*D383</f>
        <v>4547750</v>
      </c>
      <c r="G383" s="8" t="s">
        <v>156</v>
      </c>
    </row>
    <row r="384" spans="1:7" ht="51.75" customHeight="1">
      <c r="A384" s="711"/>
      <c r="B384" s="3" t="s">
        <v>154</v>
      </c>
      <c r="C384" s="3" t="s">
        <v>155</v>
      </c>
      <c r="D384" s="2">
        <v>1364325</v>
      </c>
      <c r="E384" s="3">
        <v>1</v>
      </c>
      <c r="F384" s="2">
        <f t="shared" si="13"/>
        <v>1364325</v>
      </c>
      <c r="G384" s="8" t="s">
        <v>157</v>
      </c>
    </row>
    <row r="385" spans="1:7" ht="51.75" customHeight="1">
      <c r="A385" s="711" t="s">
        <v>238</v>
      </c>
      <c r="B385" s="3" t="s">
        <v>158</v>
      </c>
      <c r="C385" s="3" t="s">
        <v>155</v>
      </c>
      <c r="D385" s="2">
        <v>348150</v>
      </c>
      <c r="E385" s="3">
        <v>1</v>
      </c>
      <c r="F385" s="2">
        <f t="shared" si="13"/>
        <v>348150</v>
      </c>
      <c r="G385" s="8" t="s">
        <v>156</v>
      </c>
    </row>
    <row r="386" spans="1:7" ht="51.75" customHeight="1">
      <c r="A386" s="711"/>
      <c r="B386" s="3" t="s">
        <v>158</v>
      </c>
      <c r="C386" s="3" t="s">
        <v>155</v>
      </c>
      <c r="D386" s="2">
        <v>104445</v>
      </c>
      <c r="E386" s="3">
        <v>1</v>
      </c>
      <c r="F386" s="2">
        <f t="shared" si="13"/>
        <v>104445</v>
      </c>
      <c r="G386" s="8" t="s">
        <v>157</v>
      </c>
    </row>
    <row r="387" spans="1:7" ht="51.75" customHeight="1">
      <c r="A387" s="711" t="s">
        <v>239</v>
      </c>
      <c r="B387" s="3" t="s">
        <v>154</v>
      </c>
      <c r="C387" s="3" t="s">
        <v>155</v>
      </c>
      <c r="D387" s="2">
        <v>196250</v>
      </c>
      <c r="E387" s="3">
        <v>1</v>
      </c>
      <c r="F387" s="2">
        <f t="shared" si="13"/>
        <v>196250</v>
      </c>
      <c r="G387" s="8" t="s">
        <v>156</v>
      </c>
    </row>
    <row r="388" spans="1:7" ht="51.75" customHeight="1">
      <c r="A388" s="711"/>
      <c r="B388" s="3" t="s">
        <v>154</v>
      </c>
      <c r="C388" s="3" t="s">
        <v>155</v>
      </c>
      <c r="D388" s="2">
        <v>58875</v>
      </c>
      <c r="E388" s="3">
        <v>1</v>
      </c>
      <c r="F388" s="2">
        <f t="shared" si="13"/>
        <v>58875</v>
      </c>
      <c r="G388" s="8" t="s">
        <v>157</v>
      </c>
    </row>
    <row r="389" spans="1:7" ht="51.75" customHeight="1">
      <c r="A389" s="711" t="s">
        <v>240</v>
      </c>
      <c r="B389" s="3" t="s">
        <v>154</v>
      </c>
      <c r="C389" s="3" t="s">
        <v>155</v>
      </c>
      <c r="D389" s="2">
        <v>1545000</v>
      </c>
      <c r="E389" s="3">
        <v>1</v>
      </c>
      <c r="F389" s="2">
        <f t="shared" si="13"/>
        <v>1545000</v>
      </c>
      <c r="G389" s="8" t="s">
        <v>156</v>
      </c>
    </row>
    <row r="390" spans="1:7" ht="51.75" customHeight="1">
      <c r="A390" s="711"/>
      <c r="B390" s="3" t="s">
        <v>154</v>
      </c>
      <c r="C390" s="3" t="s">
        <v>155</v>
      </c>
      <c r="D390" s="2">
        <v>463500</v>
      </c>
      <c r="E390" s="3">
        <v>1</v>
      </c>
      <c r="F390" s="2">
        <f t="shared" si="13"/>
        <v>463500</v>
      </c>
      <c r="G390" s="8" t="s">
        <v>157</v>
      </c>
    </row>
    <row r="391" spans="1:7" ht="51.75" customHeight="1">
      <c r="A391" s="711" t="s">
        <v>241</v>
      </c>
      <c r="B391" s="3" t="s">
        <v>154</v>
      </c>
      <c r="C391" s="3" t="s">
        <v>155</v>
      </c>
      <c r="D391" s="2">
        <v>562500</v>
      </c>
      <c r="E391" s="3">
        <v>1</v>
      </c>
      <c r="F391" s="2">
        <f>E391*D391</f>
        <v>562500</v>
      </c>
      <c r="G391" s="8" t="s">
        <v>156</v>
      </c>
    </row>
    <row r="392" spans="1:7" ht="51.75" customHeight="1">
      <c r="A392" s="711"/>
      <c r="B392" s="3" t="s">
        <v>154</v>
      </c>
      <c r="C392" s="3" t="s">
        <v>155</v>
      </c>
      <c r="D392" s="2">
        <v>168750</v>
      </c>
      <c r="E392" s="3">
        <v>1</v>
      </c>
      <c r="F392" s="2">
        <f>E392*D392</f>
        <v>168750</v>
      </c>
      <c r="G392" s="8">
        <v>188</v>
      </c>
    </row>
    <row r="393" spans="1:7" ht="51.75" customHeight="1">
      <c r="A393" s="711"/>
      <c r="B393" s="3" t="s">
        <v>158</v>
      </c>
      <c r="C393" s="3" t="s">
        <v>155</v>
      </c>
      <c r="D393" s="2">
        <v>407000</v>
      </c>
      <c r="E393" s="3">
        <v>1</v>
      </c>
      <c r="F393" s="2">
        <f>E393*D393</f>
        <v>407000</v>
      </c>
      <c r="G393" s="8">
        <v>173</v>
      </c>
    </row>
    <row r="394" spans="1:7" ht="51.75" customHeight="1">
      <c r="A394" s="711"/>
      <c r="B394" s="3" t="s">
        <v>158</v>
      </c>
      <c r="C394" s="3" t="s">
        <v>155</v>
      </c>
      <c r="D394" s="2">
        <v>122100</v>
      </c>
      <c r="E394" s="3">
        <v>1</v>
      </c>
      <c r="F394" s="2">
        <f>D394</f>
        <v>122100</v>
      </c>
      <c r="G394" s="8" t="s">
        <v>157</v>
      </c>
    </row>
    <row r="395" spans="1:7" ht="51.75" customHeight="1">
      <c r="A395" s="711" t="s">
        <v>242</v>
      </c>
      <c r="B395" s="3" t="s">
        <v>154</v>
      </c>
      <c r="C395" s="3" t="s">
        <v>155</v>
      </c>
      <c r="D395" s="2">
        <v>601450</v>
      </c>
      <c r="E395" s="3">
        <v>1</v>
      </c>
      <c r="F395" s="2">
        <f t="shared" ref="F395:F402" si="14">E395*D395</f>
        <v>601450</v>
      </c>
      <c r="G395" s="8" t="s">
        <v>156</v>
      </c>
    </row>
    <row r="396" spans="1:7" ht="51.75" customHeight="1">
      <c r="A396" s="711"/>
      <c r="B396" s="3" t="s">
        <v>154</v>
      </c>
      <c r="C396" s="3" t="s">
        <v>155</v>
      </c>
      <c r="D396" s="2">
        <v>180435</v>
      </c>
      <c r="E396" s="3">
        <v>1</v>
      </c>
      <c r="F396" s="2">
        <f t="shared" si="14"/>
        <v>180435</v>
      </c>
      <c r="G396" s="8" t="s">
        <v>157</v>
      </c>
    </row>
    <row r="397" spans="1:7" ht="51.75" customHeight="1">
      <c r="A397" s="711" t="s">
        <v>243</v>
      </c>
      <c r="B397" s="3" t="s">
        <v>154</v>
      </c>
      <c r="C397" s="3" t="s">
        <v>155</v>
      </c>
      <c r="D397" s="2">
        <v>1347500</v>
      </c>
      <c r="E397" s="3">
        <v>1</v>
      </c>
      <c r="F397" s="2">
        <f t="shared" si="14"/>
        <v>1347500</v>
      </c>
      <c r="G397" s="8" t="s">
        <v>156</v>
      </c>
    </row>
    <row r="398" spans="1:7" ht="51.75" customHeight="1">
      <c r="A398" s="711"/>
      <c r="B398" s="3" t="s">
        <v>154</v>
      </c>
      <c r="C398" s="3" t="s">
        <v>155</v>
      </c>
      <c r="D398" s="2">
        <v>404250</v>
      </c>
      <c r="E398" s="3">
        <v>1</v>
      </c>
      <c r="F398" s="2">
        <f t="shared" si="14"/>
        <v>404250</v>
      </c>
      <c r="G398" s="8" t="s">
        <v>157</v>
      </c>
    </row>
    <row r="399" spans="1:7" ht="51.75" customHeight="1">
      <c r="A399" s="711" t="s">
        <v>244</v>
      </c>
      <c r="B399" s="3" t="s">
        <v>158</v>
      </c>
      <c r="C399" s="3" t="s">
        <v>155</v>
      </c>
      <c r="D399" s="2">
        <v>519750</v>
      </c>
      <c r="E399" s="3">
        <v>1</v>
      </c>
      <c r="F399" s="2">
        <f t="shared" si="14"/>
        <v>519750</v>
      </c>
      <c r="G399" s="8" t="s">
        <v>156</v>
      </c>
    </row>
    <row r="400" spans="1:7" ht="51.75" customHeight="1">
      <c r="A400" s="711"/>
      <c r="B400" s="3" t="s">
        <v>158</v>
      </c>
      <c r="C400" s="3" t="s">
        <v>155</v>
      </c>
      <c r="D400" s="2">
        <v>155925</v>
      </c>
      <c r="E400" s="3">
        <v>1</v>
      </c>
      <c r="F400" s="2">
        <f t="shared" si="14"/>
        <v>155925</v>
      </c>
      <c r="G400" s="8" t="s">
        <v>157</v>
      </c>
    </row>
    <row r="401" spans="1:7" ht="51.75" customHeight="1">
      <c r="A401" s="711" t="s">
        <v>245</v>
      </c>
      <c r="B401" s="3" t="s">
        <v>154</v>
      </c>
      <c r="C401" s="3" t="s">
        <v>155</v>
      </c>
      <c r="D401" s="2">
        <v>1181400</v>
      </c>
      <c r="E401" s="3">
        <v>1</v>
      </c>
      <c r="F401" s="2">
        <f t="shared" si="14"/>
        <v>1181400</v>
      </c>
      <c r="G401" s="8" t="s">
        <v>156</v>
      </c>
    </row>
    <row r="402" spans="1:7" ht="51.75" customHeight="1">
      <c r="A402" s="711"/>
      <c r="B402" s="3" t="s">
        <v>154</v>
      </c>
      <c r="C402" s="3" t="s">
        <v>155</v>
      </c>
      <c r="D402" s="2">
        <v>354420</v>
      </c>
      <c r="E402" s="3">
        <v>1</v>
      </c>
      <c r="F402" s="2">
        <f t="shared" si="14"/>
        <v>354420</v>
      </c>
      <c r="G402" s="8" t="s">
        <v>157</v>
      </c>
    </row>
    <row r="403" spans="1:7" ht="51.75" customHeight="1">
      <c r="A403" s="711" t="s">
        <v>246</v>
      </c>
      <c r="B403" s="3" t="s">
        <v>154</v>
      </c>
      <c r="C403" s="3" t="s">
        <v>155</v>
      </c>
      <c r="D403" s="2">
        <v>4165000</v>
      </c>
      <c r="E403" s="3">
        <v>1</v>
      </c>
      <c r="F403" s="2">
        <f>E403*D403</f>
        <v>4165000</v>
      </c>
      <c r="G403" s="8" t="s">
        <v>156</v>
      </c>
    </row>
    <row r="404" spans="1:7" ht="51.75" customHeight="1">
      <c r="A404" s="711"/>
      <c r="B404" s="3" t="s">
        <v>154</v>
      </c>
      <c r="C404" s="3" t="s">
        <v>155</v>
      </c>
      <c r="D404" s="2">
        <v>1249500</v>
      </c>
      <c r="E404" s="3">
        <v>1</v>
      </c>
      <c r="F404" s="2">
        <f>E404*D404</f>
        <v>1249500</v>
      </c>
      <c r="G404" s="8">
        <v>188</v>
      </c>
    </row>
    <row r="405" spans="1:7" ht="51.75" customHeight="1">
      <c r="A405" s="711"/>
      <c r="B405" s="3" t="s">
        <v>158</v>
      </c>
      <c r="C405" s="3" t="s">
        <v>155</v>
      </c>
      <c r="D405" s="2">
        <v>2006400</v>
      </c>
      <c r="E405" s="3">
        <v>1</v>
      </c>
      <c r="F405" s="2">
        <f>E405*D405</f>
        <v>2006400</v>
      </c>
      <c r="G405" s="8">
        <v>173</v>
      </c>
    </row>
    <row r="406" spans="1:7" ht="51.75" customHeight="1">
      <c r="A406" s="711"/>
      <c r="B406" s="3" t="s">
        <v>158</v>
      </c>
      <c r="C406" s="3" t="s">
        <v>155</v>
      </c>
      <c r="D406" s="2">
        <v>601920</v>
      </c>
      <c r="E406" s="3">
        <v>1</v>
      </c>
      <c r="F406" s="2">
        <f>D406</f>
        <v>601920</v>
      </c>
      <c r="G406" s="8" t="s">
        <v>157</v>
      </c>
    </row>
    <row r="407" spans="1:7" ht="51.75" customHeight="1">
      <c r="A407" s="711" t="s">
        <v>247</v>
      </c>
      <c r="B407" s="3" t="s">
        <v>154</v>
      </c>
      <c r="C407" s="3" t="s">
        <v>155</v>
      </c>
      <c r="D407" s="2">
        <v>3832500</v>
      </c>
      <c r="E407" s="3">
        <v>1</v>
      </c>
      <c r="F407" s="2">
        <f>E407*D407</f>
        <v>3832500</v>
      </c>
      <c r="G407" s="8" t="s">
        <v>156</v>
      </c>
    </row>
    <row r="408" spans="1:7" ht="51.75" customHeight="1">
      <c r="A408" s="711"/>
      <c r="B408" s="3" t="s">
        <v>154</v>
      </c>
      <c r="C408" s="3" t="s">
        <v>155</v>
      </c>
      <c r="D408" s="2">
        <v>1149750</v>
      </c>
      <c r="E408" s="3">
        <v>1</v>
      </c>
      <c r="F408" s="2">
        <f>E408*D408</f>
        <v>1149750</v>
      </c>
      <c r="G408" s="8">
        <v>188</v>
      </c>
    </row>
    <row r="409" spans="1:7" ht="51.75" customHeight="1">
      <c r="A409" s="711"/>
      <c r="B409" s="3" t="s">
        <v>158</v>
      </c>
      <c r="C409" s="3" t="s">
        <v>155</v>
      </c>
      <c r="D409" s="2">
        <v>1232000</v>
      </c>
      <c r="E409" s="3">
        <v>1</v>
      </c>
      <c r="F409" s="2">
        <f>E409*D409</f>
        <v>1232000</v>
      </c>
      <c r="G409" s="8">
        <v>173</v>
      </c>
    </row>
    <row r="410" spans="1:7" ht="51.75" customHeight="1">
      <c r="A410" s="711"/>
      <c r="B410" s="3" t="s">
        <v>158</v>
      </c>
      <c r="C410" s="3" t="s">
        <v>155</v>
      </c>
      <c r="D410" s="2">
        <v>369600</v>
      </c>
      <c r="E410" s="3">
        <v>1</v>
      </c>
      <c r="F410" s="2">
        <f>D410</f>
        <v>369600</v>
      </c>
      <c r="G410" s="8" t="s">
        <v>157</v>
      </c>
    </row>
    <row r="411" spans="1:7" ht="51.75" customHeight="1">
      <c r="A411" s="711" t="s">
        <v>248</v>
      </c>
      <c r="B411" s="3" t="s">
        <v>154</v>
      </c>
      <c r="C411" s="3" t="s">
        <v>155</v>
      </c>
      <c r="D411" s="2">
        <v>1155000</v>
      </c>
      <c r="E411" s="3">
        <v>1</v>
      </c>
      <c r="F411" s="2">
        <f>E411*D411</f>
        <v>1155000</v>
      </c>
      <c r="G411" s="8" t="s">
        <v>156</v>
      </c>
    </row>
    <row r="412" spans="1:7" ht="51.75" customHeight="1">
      <c r="A412" s="711"/>
      <c r="B412" s="3" t="s">
        <v>154</v>
      </c>
      <c r="C412" s="3" t="s">
        <v>155</v>
      </c>
      <c r="D412" s="2">
        <v>346500</v>
      </c>
      <c r="E412" s="3">
        <v>1</v>
      </c>
      <c r="F412" s="2">
        <f>E412*D412</f>
        <v>346500</v>
      </c>
      <c r="G412" s="8">
        <v>188</v>
      </c>
    </row>
    <row r="413" spans="1:7" ht="51.75" customHeight="1">
      <c r="A413" s="711"/>
      <c r="B413" s="3" t="s">
        <v>158</v>
      </c>
      <c r="C413" s="3" t="s">
        <v>155</v>
      </c>
      <c r="D413" s="2">
        <v>849750</v>
      </c>
      <c r="E413" s="3">
        <v>1</v>
      </c>
      <c r="F413" s="2">
        <f>E413*D413</f>
        <v>849750</v>
      </c>
      <c r="G413" s="8">
        <v>173</v>
      </c>
    </row>
    <row r="414" spans="1:7" ht="51.75" customHeight="1">
      <c r="A414" s="711"/>
      <c r="B414" s="3" t="s">
        <v>158</v>
      </c>
      <c r="C414" s="3" t="s">
        <v>155</v>
      </c>
      <c r="D414" s="2">
        <v>254925</v>
      </c>
      <c r="E414" s="3">
        <v>1</v>
      </c>
      <c r="F414" s="2">
        <f>D414</f>
        <v>254925</v>
      </c>
      <c r="G414" s="8" t="s">
        <v>157</v>
      </c>
    </row>
    <row r="415" spans="1:7" ht="51.75" customHeight="1">
      <c r="A415" s="711" t="s">
        <v>249</v>
      </c>
      <c r="B415" s="3" t="s">
        <v>158</v>
      </c>
      <c r="C415" s="3" t="s">
        <v>155</v>
      </c>
      <c r="D415" s="2">
        <v>987250</v>
      </c>
      <c r="E415" s="3">
        <v>1</v>
      </c>
      <c r="F415" s="2">
        <f t="shared" ref="F415:F418" si="15">E415*D415</f>
        <v>987250</v>
      </c>
      <c r="G415" s="8" t="s">
        <v>156</v>
      </c>
    </row>
    <row r="416" spans="1:7" ht="51.75" customHeight="1">
      <c r="A416" s="711"/>
      <c r="B416" s="3" t="s">
        <v>158</v>
      </c>
      <c r="C416" s="3" t="s">
        <v>155</v>
      </c>
      <c r="D416" s="2">
        <v>296175</v>
      </c>
      <c r="E416" s="3">
        <v>1</v>
      </c>
      <c r="F416" s="2">
        <f t="shared" si="15"/>
        <v>296175</v>
      </c>
      <c r="G416" s="8" t="s">
        <v>157</v>
      </c>
    </row>
    <row r="417" spans="1:7" ht="51.75" customHeight="1">
      <c r="A417" s="711" t="s">
        <v>250</v>
      </c>
      <c r="B417" s="3" t="s">
        <v>154</v>
      </c>
      <c r="C417" s="3" t="s">
        <v>155</v>
      </c>
      <c r="D417" s="2">
        <v>22807525</v>
      </c>
      <c r="E417" s="3">
        <v>1</v>
      </c>
      <c r="F417" s="2">
        <f t="shared" si="15"/>
        <v>22807525</v>
      </c>
      <c r="G417" s="8" t="s">
        <v>156</v>
      </c>
    </row>
    <row r="418" spans="1:7" ht="51.75" customHeight="1">
      <c r="A418" s="711"/>
      <c r="B418" s="3" t="s">
        <v>154</v>
      </c>
      <c r="C418" s="3" t="s">
        <v>155</v>
      </c>
      <c r="D418" s="2">
        <v>6842257.5</v>
      </c>
      <c r="E418" s="3">
        <v>1</v>
      </c>
      <c r="F418" s="2">
        <f t="shared" si="15"/>
        <v>6842257.5</v>
      </c>
      <c r="G418" s="8" t="s">
        <v>157</v>
      </c>
    </row>
    <row r="419" spans="1:7" ht="51.75" customHeight="1">
      <c r="A419" s="711" t="s">
        <v>251</v>
      </c>
      <c r="B419" s="3" t="s">
        <v>154</v>
      </c>
      <c r="C419" s="3" t="s">
        <v>155</v>
      </c>
      <c r="D419" s="2">
        <v>395000</v>
      </c>
      <c r="E419" s="3">
        <v>1</v>
      </c>
      <c r="F419" s="2">
        <f>E419*D419</f>
        <v>395000</v>
      </c>
      <c r="G419" s="8" t="s">
        <v>156</v>
      </c>
    </row>
    <row r="420" spans="1:7" ht="51.75" customHeight="1">
      <c r="A420" s="711"/>
      <c r="B420" s="3" t="s">
        <v>154</v>
      </c>
      <c r="C420" s="3" t="s">
        <v>155</v>
      </c>
      <c r="D420" s="2">
        <v>118500</v>
      </c>
      <c r="E420" s="3">
        <v>1</v>
      </c>
      <c r="F420" s="2">
        <f>E420*D420</f>
        <v>118500</v>
      </c>
      <c r="G420" s="8">
        <v>188</v>
      </c>
    </row>
    <row r="421" spans="1:7" ht="51.75" customHeight="1">
      <c r="A421" s="711"/>
      <c r="B421" s="3" t="s">
        <v>158</v>
      </c>
      <c r="C421" s="3" t="s">
        <v>155</v>
      </c>
      <c r="D421" s="2">
        <v>4565000</v>
      </c>
      <c r="E421" s="3">
        <v>1</v>
      </c>
      <c r="F421" s="2">
        <f>E421*D421</f>
        <v>4565000</v>
      </c>
      <c r="G421" s="8">
        <v>173</v>
      </c>
    </row>
    <row r="422" spans="1:7" ht="51.75" customHeight="1">
      <c r="A422" s="711"/>
      <c r="B422" s="3" t="s">
        <v>158</v>
      </c>
      <c r="C422" s="3" t="s">
        <v>155</v>
      </c>
      <c r="D422" s="2">
        <v>1369500</v>
      </c>
      <c r="E422" s="3">
        <v>1</v>
      </c>
      <c r="F422" s="2">
        <f>D422</f>
        <v>1369500</v>
      </c>
      <c r="G422" s="8" t="s">
        <v>157</v>
      </c>
    </row>
    <row r="423" spans="1:7" ht="51.75" customHeight="1">
      <c r="A423" s="711" t="s">
        <v>252</v>
      </c>
      <c r="B423" s="3" t="s">
        <v>154</v>
      </c>
      <c r="C423" s="3" t="s">
        <v>155</v>
      </c>
      <c r="D423" s="2">
        <v>55000</v>
      </c>
      <c r="E423" s="3">
        <v>1</v>
      </c>
      <c r="F423" s="2">
        <f>E423*D423</f>
        <v>55000</v>
      </c>
      <c r="G423" s="8" t="s">
        <v>156</v>
      </c>
    </row>
    <row r="424" spans="1:7" ht="51.75" customHeight="1">
      <c r="A424" s="711"/>
      <c r="B424" s="3" t="s">
        <v>154</v>
      </c>
      <c r="C424" s="3" t="s">
        <v>155</v>
      </c>
      <c r="D424" s="2">
        <v>16500</v>
      </c>
      <c r="E424" s="3">
        <v>1</v>
      </c>
      <c r="F424" s="2">
        <f>E424*D424</f>
        <v>16500</v>
      </c>
      <c r="G424" s="8">
        <v>188</v>
      </c>
    </row>
    <row r="425" spans="1:7" ht="51.75" customHeight="1">
      <c r="A425" s="711"/>
      <c r="B425" s="3" t="s">
        <v>158</v>
      </c>
      <c r="C425" s="3" t="s">
        <v>155</v>
      </c>
      <c r="D425" s="2">
        <v>468050</v>
      </c>
      <c r="E425" s="3">
        <v>1</v>
      </c>
      <c r="F425" s="2">
        <f>E425*D425</f>
        <v>468050</v>
      </c>
      <c r="G425" s="8">
        <v>173</v>
      </c>
    </row>
    <row r="426" spans="1:7" ht="51.75" customHeight="1">
      <c r="A426" s="711"/>
      <c r="B426" s="3" t="s">
        <v>158</v>
      </c>
      <c r="C426" s="3" t="s">
        <v>155</v>
      </c>
      <c r="D426" s="2">
        <v>140415</v>
      </c>
      <c r="E426" s="3">
        <v>1</v>
      </c>
      <c r="F426" s="2">
        <f>D426</f>
        <v>140415</v>
      </c>
      <c r="G426" s="8" t="s">
        <v>157</v>
      </c>
    </row>
    <row r="427" spans="1:7" ht="51.75" customHeight="1">
      <c r="A427" s="711" t="s">
        <v>253</v>
      </c>
      <c r="B427" s="3" t="s">
        <v>154</v>
      </c>
      <c r="C427" s="3" t="s">
        <v>155</v>
      </c>
      <c r="D427" s="2">
        <v>4586475</v>
      </c>
      <c r="E427" s="3">
        <v>1</v>
      </c>
      <c r="F427" s="2">
        <f t="shared" ref="F427:F428" si="16">E427*D427</f>
        <v>4586475</v>
      </c>
      <c r="G427" s="8" t="s">
        <v>156</v>
      </c>
    </row>
    <row r="428" spans="1:7" ht="51.75" customHeight="1">
      <c r="A428" s="711"/>
      <c r="B428" s="3" t="s">
        <v>154</v>
      </c>
      <c r="C428" s="3" t="s">
        <v>155</v>
      </c>
      <c r="D428" s="2">
        <v>1375942.5</v>
      </c>
      <c r="E428" s="3">
        <v>1</v>
      </c>
      <c r="F428" s="2">
        <f t="shared" si="16"/>
        <v>1375942.5</v>
      </c>
      <c r="G428" s="8" t="s">
        <v>157</v>
      </c>
    </row>
    <row r="429" spans="1:7" ht="51.75" customHeight="1">
      <c r="A429" s="711" t="s">
        <v>254</v>
      </c>
      <c r="B429" s="3" t="s">
        <v>154</v>
      </c>
      <c r="C429" s="3" t="s">
        <v>155</v>
      </c>
      <c r="D429" s="2">
        <v>2512650</v>
      </c>
      <c r="E429" s="3">
        <v>1</v>
      </c>
      <c r="F429" s="2">
        <f>E429*D429</f>
        <v>2512650</v>
      </c>
      <c r="G429" s="8" t="s">
        <v>156</v>
      </c>
    </row>
    <row r="430" spans="1:7" ht="51.75" customHeight="1">
      <c r="A430" s="711"/>
      <c r="B430" s="3" t="s">
        <v>154</v>
      </c>
      <c r="C430" s="3" t="s">
        <v>155</v>
      </c>
      <c r="D430" s="2">
        <v>753795</v>
      </c>
      <c r="E430" s="3">
        <v>1</v>
      </c>
      <c r="F430" s="2">
        <f>E430*D430</f>
        <v>753795</v>
      </c>
      <c r="G430" s="8">
        <v>188</v>
      </c>
    </row>
    <row r="431" spans="1:7" ht="51.75" customHeight="1">
      <c r="A431" s="711"/>
      <c r="B431" s="3" t="s">
        <v>158</v>
      </c>
      <c r="C431" s="3" t="s">
        <v>155</v>
      </c>
      <c r="D431" s="2">
        <v>671000</v>
      </c>
      <c r="E431" s="3">
        <v>1</v>
      </c>
      <c r="F431" s="2">
        <f>E431*D431</f>
        <v>671000</v>
      </c>
      <c r="G431" s="8">
        <v>173</v>
      </c>
    </row>
    <row r="432" spans="1:7" ht="51.75" customHeight="1">
      <c r="A432" s="711"/>
      <c r="B432" s="3" t="s">
        <v>158</v>
      </c>
      <c r="C432" s="3" t="s">
        <v>155</v>
      </c>
      <c r="D432" s="2">
        <v>201300</v>
      </c>
      <c r="E432" s="3">
        <v>1</v>
      </c>
      <c r="F432" s="2">
        <f>D432</f>
        <v>201300</v>
      </c>
      <c r="G432" s="8" t="s">
        <v>157</v>
      </c>
    </row>
    <row r="433" spans="1:7" ht="51.75" customHeight="1">
      <c r="A433" s="711" t="s">
        <v>255</v>
      </c>
      <c r="B433" s="3" t="s">
        <v>154</v>
      </c>
      <c r="C433" s="3" t="s">
        <v>155</v>
      </c>
      <c r="D433" s="2">
        <v>1743750</v>
      </c>
      <c r="E433" s="3">
        <v>1</v>
      </c>
      <c r="F433" s="2">
        <f t="shared" ref="F433:F436" si="17">E433*D433</f>
        <v>1743750</v>
      </c>
      <c r="G433" s="8" t="s">
        <v>156</v>
      </c>
    </row>
    <row r="434" spans="1:7" ht="51.75" customHeight="1">
      <c r="A434" s="711"/>
      <c r="B434" s="3" t="s">
        <v>154</v>
      </c>
      <c r="C434" s="3" t="s">
        <v>155</v>
      </c>
      <c r="D434" s="2">
        <v>523125</v>
      </c>
      <c r="E434" s="3">
        <v>1</v>
      </c>
      <c r="F434" s="2">
        <f t="shared" si="17"/>
        <v>523125</v>
      </c>
      <c r="G434" s="8" t="s">
        <v>157</v>
      </c>
    </row>
    <row r="435" spans="1:7" ht="51.75" customHeight="1">
      <c r="A435" s="711" t="s">
        <v>256</v>
      </c>
      <c r="B435" s="3" t="s">
        <v>158</v>
      </c>
      <c r="C435" s="3" t="s">
        <v>155</v>
      </c>
      <c r="D435" s="2">
        <v>1160500</v>
      </c>
      <c r="E435" s="3">
        <v>1</v>
      </c>
      <c r="F435" s="2">
        <f t="shared" si="17"/>
        <v>1160500</v>
      </c>
      <c r="G435" s="8" t="s">
        <v>156</v>
      </c>
    </row>
    <row r="436" spans="1:7" ht="51.75" customHeight="1">
      <c r="A436" s="711"/>
      <c r="B436" s="3" t="s">
        <v>158</v>
      </c>
      <c r="C436" s="3" t="s">
        <v>155</v>
      </c>
      <c r="D436" s="2">
        <v>348150</v>
      </c>
      <c r="E436" s="3">
        <v>1</v>
      </c>
      <c r="F436" s="2">
        <f t="shared" si="17"/>
        <v>348150</v>
      </c>
      <c r="G436" s="8" t="s">
        <v>157</v>
      </c>
    </row>
    <row r="437" spans="1:7" ht="51.75" customHeight="1">
      <c r="A437" s="711" t="s">
        <v>257</v>
      </c>
      <c r="B437" s="3" t="s">
        <v>154</v>
      </c>
      <c r="C437" s="3" t="s">
        <v>155</v>
      </c>
      <c r="D437" s="2">
        <v>187500</v>
      </c>
      <c r="E437" s="3">
        <v>1</v>
      </c>
      <c r="F437" s="2">
        <f>E437*D437</f>
        <v>187500</v>
      </c>
      <c r="G437" s="8" t="s">
        <v>156</v>
      </c>
    </row>
    <row r="438" spans="1:7" ht="51.75" customHeight="1">
      <c r="A438" s="711"/>
      <c r="B438" s="3" t="s">
        <v>154</v>
      </c>
      <c r="C438" s="3" t="s">
        <v>155</v>
      </c>
      <c r="D438" s="2">
        <v>56250</v>
      </c>
      <c r="E438" s="3">
        <v>1</v>
      </c>
      <c r="F438" s="2">
        <f>E438*D438</f>
        <v>56250</v>
      </c>
      <c r="G438" s="8">
        <v>188</v>
      </c>
    </row>
    <row r="439" spans="1:7" ht="51.75" customHeight="1">
      <c r="A439" s="711"/>
      <c r="B439" s="3" t="s">
        <v>158</v>
      </c>
      <c r="C439" s="3" t="s">
        <v>155</v>
      </c>
      <c r="D439" s="2">
        <v>1232000</v>
      </c>
      <c r="E439" s="3">
        <v>1</v>
      </c>
      <c r="F439" s="2">
        <f>E439*D439</f>
        <v>1232000</v>
      </c>
      <c r="G439" s="8">
        <v>173</v>
      </c>
    </row>
    <row r="440" spans="1:7" ht="51.75" customHeight="1">
      <c r="A440" s="711"/>
      <c r="B440" s="3" t="s">
        <v>158</v>
      </c>
      <c r="C440" s="3" t="s">
        <v>155</v>
      </c>
      <c r="D440" s="2">
        <v>369600</v>
      </c>
      <c r="E440" s="3">
        <v>1</v>
      </c>
      <c r="F440" s="2">
        <f>D440</f>
        <v>369600</v>
      </c>
      <c r="G440" s="8" t="s">
        <v>157</v>
      </c>
    </row>
    <row r="441" spans="1:7" ht="51.75" customHeight="1">
      <c r="A441" s="711" t="s">
        <v>258</v>
      </c>
      <c r="B441" s="3" t="s">
        <v>154</v>
      </c>
      <c r="C441" s="3" t="s">
        <v>155</v>
      </c>
      <c r="D441" s="2">
        <v>849500</v>
      </c>
      <c r="E441" s="3">
        <v>1</v>
      </c>
      <c r="F441" s="2">
        <f t="shared" ref="F441:F442" si="18">E441*D441</f>
        <v>849500</v>
      </c>
      <c r="G441" s="8" t="s">
        <v>156</v>
      </c>
    </row>
    <row r="442" spans="1:7" ht="51.75" customHeight="1">
      <c r="A442" s="711"/>
      <c r="B442" s="3" t="s">
        <v>154</v>
      </c>
      <c r="C442" s="3" t="s">
        <v>155</v>
      </c>
      <c r="D442" s="2">
        <v>254850</v>
      </c>
      <c r="E442" s="3">
        <v>1</v>
      </c>
      <c r="F442" s="2">
        <f t="shared" si="18"/>
        <v>254850</v>
      </c>
      <c r="G442" s="8" t="s">
        <v>157</v>
      </c>
    </row>
    <row r="443" spans="1:7" ht="51.75" customHeight="1">
      <c r="A443" s="711" t="s">
        <v>259</v>
      </c>
      <c r="B443" s="3" t="s">
        <v>154</v>
      </c>
      <c r="C443" s="3" t="s">
        <v>155</v>
      </c>
      <c r="D443" s="2">
        <v>34299125</v>
      </c>
      <c r="E443" s="3">
        <v>1</v>
      </c>
      <c r="F443" s="2">
        <f>E443*D443</f>
        <v>34299125</v>
      </c>
      <c r="G443" s="8" t="s">
        <v>156</v>
      </c>
    </row>
    <row r="444" spans="1:7" ht="51.75" customHeight="1">
      <c r="A444" s="711"/>
      <c r="B444" s="3" t="s">
        <v>154</v>
      </c>
      <c r="C444" s="3" t="s">
        <v>155</v>
      </c>
      <c r="D444" s="2">
        <v>10289737.5</v>
      </c>
      <c r="E444" s="3">
        <v>1</v>
      </c>
      <c r="F444" s="2">
        <f>E444*D444</f>
        <v>10289737.5</v>
      </c>
      <c r="G444" s="8">
        <v>188</v>
      </c>
    </row>
    <row r="445" spans="1:7" ht="51.75" customHeight="1">
      <c r="A445" s="711"/>
      <c r="B445" s="3" t="s">
        <v>158</v>
      </c>
      <c r="C445" s="3" t="s">
        <v>155</v>
      </c>
      <c r="D445" s="2">
        <v>18126350</v>
      </c>
      <c r="E445" s="3">
        <v>1</v>
      </c>
      <c r="F445" s="2">
        <f>E445*D445</f>
        <v>18126350</v>
      </c>
      <c r="G445" s="8">
        <v>173</v>
      </c>
    </row>
    <row r="446" spans="1:7" ht="51.75" customHeight="1">
      <c r="A446" s="711"/>
      <c r="B446" s="3" t="s">
        <v>158</v>
      </c>
      <c r="C446" s="3" t="s">
        <v>155</v>
      </c>
      <c r="D446" s="2">
        <v>5437905</v>
      </c>
      <c r="E446" s="3">
        <v>1</v>
      </c>
      <c r="F446" s="2">
        <f>D446</f>
        <v>5437905</v>
      </c>
      <c r="G446" s="8" t="s">
        <v>157</v>
      </c>
    </row>
    <row r="447" spans="1:7" ht="51.75" customHeight="1">
      <c r="A447" s="711" t="s">
        <v>260</v>
      </c>
      <c r="B447" s="3" t="s">
        <v>154</v>
      </c>
      <c r="C447" s="3" t="s">
        <v>155</v>
      </c>
      <c r="D447" s="2">
        <v>450000</v>
      </c>
      <c r="E447" s="3">
        <v>1</v>
      </c>
      <c r="F447" s="2">
        <f t="shared" ref="F447:F454" si="19">E447*D447</f>
        <v>450000</v>
      </c>
      <c r="G447" s="8" t="s">
        <v>156</v>
      </c>
    </row>
    <row r="448" spans="1:7" ht="51.75" customHeight="1">
      <c r="A448" s="711"/>
      <c r="B448" s="3" t="s">
        <v>154</v>
      </c>
      <c r="C448" s="3" t="s">
        <v>155</v>
      </c>
      <c r="D448" s="2">
        <v>135000</v>
      </c>
      <c r="E448" s="3">
        <v>1</v>
      </c>
      <c r="F448" s="2">
        <f t="shared" si="19"/>
        <v>135000</v>
      </c>
      <c r="G448" s="8" t="s">
        <v>157</v>
      </c>
    </row>
    <row r="449" spans="1:7" ht="51.75" customHeight="1">
      <c r="A449" s="711" t="s">
        <v>261</v>
      </c>
      <c r="B449" s="3" t="s">
        <v>154</v>
      </c>
      <c r="C449" s="3" t="s">
        <v>155</v>
      </c>
      <c r="D449" s="2">
        <v>500000</v>
      </c>
      <c r="E449" s="3">
        <v>1</v>
      </c>
      <c r="F449" s="2">
        <f t="shared" si="19"/>
        <v>500000</v>
      </c>
      <c r="G449" s="8" t="s">
        <v>156</v>
      </c>
    </row>
    <row r="450" spans="1:7" ht="51.75" customHeight="1">
      <c r="A450" s="711"/>
      <c r="B450" s="3" t="s">
        <v>154</v>
      </c>
      <c r="C450" s="3" t="s">
        <v>155</v>
      </c>
      <c r="D450" s="2">
        <v>150000</v>
      </c>
      <c r="E450" s="3">
        <v>1</v>
      </c>
      <c r="F450" s="2">
        <f t="shared" si="19"/>
        <v>150000</v>
      </c>
      <c r="G450" s="8" t="s">
        <v>157</v>
      </c>
    </row>
    <row r="451" spans="1:7" ht="51.75" customHeight="1">
      <c r="A451" s="711" t="s">
        <v>262</v>
      </c>
      <c r="B451" s="3" t="s">
        <v>158</v>
      </c>
      <c r="C451" s="3" t="s">
        <v>155</v>
      </c>
      <c r="D451" s="2">
        <v>1402500</v>
      </c>
      <c r="E451" s="3">
        <v>1</v>
      </c>
      <c r="F451" s="2">
        <f t="shared" si="19"/>
        <v>1402500</v>
      </c>
      <c r="G451" s="8" t="s">
        <v>156</v>
      </c>
    </row>
    <row r="452" spans="1:7" ht="51.75" customHeight="1">
      <c r="A452" s="711"/>
      <c r="B452" s="3" t="s">
        <v>158</v>
      </c>
      <c r="C452" s="3" t="s">
        <v>155</v>
      </c>
      <c r="D452" s="2">
        <v>420750</v>
      </c>
      <c r="E452" s="3">
        <v>1</v>
      </c>
      <c r="F452" s="2">
        <f t="shared" si="19"/>
        <v>420750</v>
      </c>
      <c r="G452" s="8" t="s">
        <v>157</v>
      </c>
    </row>
    <row r="453" spans="1:7" ht="51.75" customHeight="1">
      <c r="A453" s="711" t="s">
        <v>263</v>
      </c>
      <c r="B453" s="3" t="s">
        <v>154</v>
      </c>
      <c r="C453" s="3" t="s">
        <v>155</v>
      </c>
      <c r="D453" s="2">
        <v>939675</v>
      </c>
      <c r="E453" s="3">
        <v>1</v>
      </c>
      <c r="F453" s="2">
        <f t="shared" si="19"/>
        <v>939675</v>
      </c>
      <c r="G453" s="8" t="s">
        <v>156</v>
      </c>
    </row>
    <row r="454" spans="1:7" ht="51.75" customHeight="1">
      <c r="A454" s="711"/>
      <c r="B454" s="3" t="s">
        <v>154</v>
      </c>
      <c r="C454" s="3" t="s">
        <v>155</v>
      </c>
      <c r="D454" s="2">
        <v>281902.5</v>
      </c>
      <c r="E454" s="3">
        <v>1</v>
      </c>
      <c r="F454" s="2">
        <f t="shared" si="19"/>
        <v>281902.5</v>
      </c>
      <c r="G454" s="8" t="s">
        <v>157</v>
      </c>
    </row>
    <row r="455" spans="1:7" ht="51.75" customHeight="1">
      <c r="A455" s="711" t="s">
        <v>264</v>
      </c>
      <c r="B455" s="3" t="s">
        <v>154</v>
      </c>
      <c r="C455" s="3" t="s">
        <v>155</v>
      </c>
      <c r="D455" s="2">
        <v>12381175</v>
      </c>
      <c r="E455" s="3">
        <v>1</v>
      </c>
      <c r="F455" s="2">
        <f>E455*D455</f>
        <v>12381175</v>
      </c>
      <c r="G455" s="8" t="s">
        <v>156</v>
      </c>
    </row>
    <row r="456" spans="1:7" ht="51.75" customHeight="1">
      <c r="A456" s="711"/>
      <c r="B456" s="3" t="s">
        <v>154</v>
      </c>
      <c r="C456" s="3" t="s">
        <v>155</v>
      </c>
      <c r="D456" s="2">
        <v>3714352.5</v>
      </c>
      <c r="E456" s="3">
        <v>1</v>
      </c>
      <c r="F456" s="2">
        <f>E456*D456</f>
        <v>3714352.5</v>
      </c>
      <c r="G456" s="8">
        <v>188</v>
      </c>
    </row>
    <row r="457" spans="1:7" ht="51.75" customHeight="1">
      <c r="A457" s="711"/>
      <c r="B457" s="3" t="s">
        <v>158</v>
      </c>
      <c r="C457" s="3" t="s">
        <v>155</v>
      </c>
      <c r="D457" s="2">
        <v>4945600</v>
      </c>
      <c r="E457" s="3">
        <v>1</v>
      </c>
      <c r="F457" s="2">
        <f>E457*D457</f>
        <v>4945600</v>
      </c>
      <c r="G457" s="8">
        <v>173</v>
      </c>
    </row>
    <row r="458" spans="1:7" ht="51.75" customHeight="1">
      <c r="A458" s="711"/>
      <c r="B458" s="3" t="s">
        <v>158</v>
      </c>
      <c r="C458" s="3" t="s">
        <v>155</v>
      </c>
      <c r="D458" s="2">
        <v>1483680</v>
      </c>
      <c r="E458" s="3">
        <v>1</v>
      </c>
      <c r="F458" s="2">
        <f>D458</f>
        <v>1483680</v>
      </c>
      <c r="G458" s="8" t="s">
        <v>157</v>
      </c>
    </row>
    <row r="459" spans="1:7" ht="51.75" customHeight="1">
      <c r="A459" s="711" t="s">
        <v>265</v>
      </c>
      <c r="B459" s="3" t="s">
        <v>154</v>
      </c>
      <c r="C459" s="3" t="s">
        <v>155</v>
      </c>
      <c r="D459" s="2">
        <v>131250</v>
      </c>
      <c r="E459" s="3">
        <v>1</v>
      </c>
      <c r="F459" s="2">
        <f>E459*D459</f>
        <v>131250</v>
      </c>
      <c r="G459" s="8" t="s">
        <v>156</v>
      </c>
    </row>
    <row r="460" spans="1:7" ht="51.75" customHeight="1">
      <c r="A460" s="711"/>
      <c r="B460" s="3" t="s">
        <v>154</v>
      </c>
      <c r="C460" s="3" t="s">
        <v>155</v>
      </c>
      <c r="D460" s="2">
        <v>39375</v>
      </c>
      <c r="E460" s="3">
        <v>1</v>
      </c>
      <c r="F460" s="2">
        <f>E460*D460</f>
        <v>39375</v>
      </c>
      <c r="G460" s="8">
        <v>188</v>
      </c>
    </row>
    <row r="461" spans="1:7" ht="51.75" customHeight="1">
      <c r="A461" s="711"/>
      <c r="B461" s="3" t="s">
        <v>158</v>
      </c>
      <c r="C461" s="3" t="s">
        <v>155</v>
      </c>
      <c r="D461" s="2">
        <v>220000</v>
      </c>
      <c r="E461" s="3">
        <v>1</v>
      </c>
      <c r="F461" s="2">
        <f>E461*D461</f>
        <v>220000</v>
      </c>
      <c r="G461" s="8">
        <v>173</v>
      </c>
    </row>
    <row r="462" spans="1:7" ht="41.25" customHeight="1">
      <c r="A462" s="711"/>
      <c r="B462" s="3" t="s">
        <v>158</v>
      </c>
      <c r="C462" s="3" t="s">
        <v>155</v>
      </c>
      <c r="D462" s="2">
        <v>66000</v>
      </c>
      <c r="E462" s="3">
        <v>1</v>
      </c>
      <c r="F462" s="2">
        <f>D462</f>
        <v>66000</v>
      </c>
      <c r="G462" s="8" t="s">
        <v>157</v>
      </c>
    </row>
    <row r="463" spans="1:7" ht="41.25" customHeight="1">
      <c r="A463" s="711" t="s">
        <v>266</v>
      </c>
      <c r="B463" s="3" t="s">
        <v>154</v>
      </c>
      <c r="C463" s="3" t="s">
        <v>155</v>
      </c>
      <c r="D463" s="2">
        <v>181250</v>
      </c>
      <c r="E463" s="3">
        <v>1</v>
      </c>
      <c r="F463" s="2">
        <f t="shared" ref="F463:F466" si="20">E463*D463</f>
        <v>181250</v>
      </c>
      <c r="G463" s="8" t="s">
        <v>156</v>
      </c>
    </row>
    <row r="464" spans="1:7" ht="41.25" customHeight="1">
      <c r="A464" s="711"/>
      <c r="B464" s="3" t="s">
        <v>154</v>
      </c>
      <c r="C464" s="3" t="s">
        <v>155</v>
      </c>
      <c r="D464" s="2">
        <v>54375</v>
      </c>
      <c r="E464" s="3">
        <v>1</v>
      </c>
      <c r="F464" s="2">
        <f t="shared" si="20"/>
        <v>54375</v>
      </c>
      <c r="G464" s="8" t="s">
        <v>157</v>
      </c>
    </row>
    <row r="465" spans="1:7" ht="41.25" customHeight="1">
      <c r="A465" s="711" t="s">
        <v>267</v>
      </c>
      <c r="B465" s="3" t="s">
        <v>154</v>
      </c>
      <c r="C465" s="3" t="s">
        <v>155</v>
      </c>
      <c r="D465" s="2">
        <v>1925000</v>
      </c>
      <c r="E465" s="3">
        <v>1</v>
      </c>
      <c r="F465" s="2">
        <f t="shared" si="20"/>
        <v>1925000</v>
      </c>
      <c r="G465" s="8" t="s">
        <v>156</v>
      </c>
    </row>
    <row r="466" spans="1:7" ht="41.25" customHeight="1">
      <c r="A466" s="711"/>
      <c r="B466" s="3" t="s">
        <v>154</v>
      </c>
      <c r="C466" s="3" t="s">
        <v>155</v>
      </c>
      <c r="D466" s="2">
        <v>577500</v>
      </c>
      <c r="E466" s="3">
        <v>1</v>
      </c>
      <c r="F466" s="2">
        <f t="shared" si="20"/>
        <v>577500</v>
      </c>
      <c r="G466" s="8" t="s">
        <v>157</v>
      </c>
    </row>
    <row r="467" spans="1:7" ht="41.25" customHeight="1">
      <c r="A467" s="711" t="s">
        <v>268</v>
      </c>
      <c r="B467" s="3" t="s">
        <v>154</v>
      </c>
      <c r="C467" s="3" t="s">
        <v>155</v>
      </c>
      <c r="D467" s="2">
        <v>728150</v>
      </c>
      <c r="E467" s="3">
        <v>1</v>
      </c>
      <c r="F467" s="2">
        <f>E467*D467</f>
        <v>728150</v>
      </c>
      <c r="G467" s="8" t="s">
        <v>156</v>
      </c>
    </row>
    <row r="468" spans="1:7" ht="41.25" customHeight="1">
      <c r="A468" s="711"/>
      <c r="B468" s="3" t="s">
        <v>154</v>
      </c>
      <c r="C468" s="3" t="s">
        <v>155</v>
      </c>
      <c r="D468" s="2">
        <v>218445</v>
      </c>
      <c r="E468" s="3">
        <v>1</v>
      </c>
      <c r="F468" s="2">
        <f>E468*D468</f>
        <v>218445</v>
      </c>
      <c r="G468" s="8">
        <v>188</v>
      </c>
    </row>
    <row r="469" spans="1:7" ht="41.25" customHeight="1">
      <c r="A469" s="711"/>
      <c r="B469" s="3" t="s">
        <v>158</v>
      </c>
      <c r="C469" s="3" t="s">
        <v>155</v>
      </c>
      <c r="D469" s="2">
        <v>859100</v>
      </c>
      <c r="E469" s="3">
        <v>1</v>
      </c>
      <c r="F469" s="2">
        <f>E469*D469</f>
        <v>859100</v>
      </c>
      <c r="G469" s="8">
        <v>173</v>
      </c>
    </row>
    <row r="470" spans="1:7" ht="41.25" customHeight="1">
      <c r="A470" s="711"/>
      <c r="B470" s="3" t="s">
        <v>158</v>
      </c>
      <c r="C470" s="3" t="s">
        <v>155</v>
      </c>
      <c r="D470" s="2">
        <v>257730</v>
      </c>
      <c r="E470" s="3">
        <v>1</v>
      </c>
      <c r="F470" s="2">
        <f>D470</f>
        <v>257730</v>
      </c>
      <c r="G470" s="8" t="s">
        <v>157</v>
      </c>
    </row>
    <row r="471" spans="1:7" ht="41.25" customHeight="1">
      <c r="A471" s="711" t="s">
        <v>269</v>
      </c>
      <c r="B471" s="3" t="s">
        <v>154</v>
      </c>
      <c r="C471" s="3" t="s">
        <v>155</v>
      </c>
      <c r="D471" s="2">
        <v>1455525</v>
      </c>
      <c r="E471" s="3">
        <v>1</v>
      </c>
      <c r="F471" s="2">
        <f>E471*D471</f>
        <v>1455525</v>
      </c>
      <c r="G471" s="8" t="s">
        <v>156</v>
      </c>
    </row>
    <row r="472" spans="1:7" ht="41.25" customHeight="1">
      <c r="A472" s="711"/>
      <c r="B472" s="3" t="s">
        <v>154</v>
      </c>
      <c r="C472" s="3" t="s">
        <v>155</v>
      </c>
      <c r="D472" s="2">
        <v>436657.5</v>
      </c>
      <c r="E472" s="3">
        <v>1</v>
      </c>
      <c r="F472" s="2">
        <f>E472*D472</f>
        <v>436657.5</v>
      </c>
      <c r="G472" s="8">
        <v>188</v>
      </c>
    </row>
    <row r="473" spans="1:7" ht="41.25" customHeight="1">
      <c r="A473" s="711"/>
      <c r="B473" s="3" t="s">
        <v>158</v>
      </c>
      <c r="C473" s="3" t="s">
        <v>155</v>
      </c>
      <c r="D473" s="2">
        <v>412500</v>
      </c>
      <c r="E473" s="3">
        <v>1</v>
      </c>
      <c r="F473" s="2">
        <f>E473*D473</f>
        <v>412500</v>
      </c>
      <c r="G473" s="8">
        <v>173</v>
      </c>
    </row>
    <row r="474" spans="1:7" ht="41.25" customHeight="1">
      <c r="A474" s="711"/>
      <c r="B474" s="3" t="s">
        <v>158</v>
      </c>
      <c r="C474" s="3" t="s">
        <v>155</v>
      </c>
      <c r="D474" s="2">
        <v>123750</v>
      </c>
      <c r="E474" s="3">
        <v>1</v>
      </c>
      <c r="F474" s="2">
        <f>D474</f>
        <v>123750</v>
      </c>
      <c r="G474" s="8" t="s">
        <v>157</v>
      </c>
    </row>
    <row r="475" spans="1:7" ht="41.25" customHeight="1">
      <c r="A475" s="711" t="s">
        <v>270</v>
      </c>
      <c r="B475" s="3" t="s">
        <v>154</v>
      </c>
      <c r="C475" s="3" t="s">
        <v>155</v>
      </c>
      <c r="D475" s="2">
        <v>297500</v>
      </c>
      <c r="E475" s="3">
        <v>1</v>
      </c>
      <c r="F475" s="2">
        <f t="shared" ref="F475:F478" si="21">E475*D475</f>
        <v>297500</v>
      </c>
      <c r="G475" s="8" t="s">
        <v>156</v>
      </c>
    </row>
    <row r="476" spans="1:7" ht="41.25" customHeight="1">
      <c r="A476" s="711"/>
      <c r="B476" s="3" t="s">
        <v>154</v>
      </c>
      <c r="C476" s="3" t="s">
        <v>155</v>
      </c>
      <c r="D476" s="2">
        <v>89250</v>
      </c>
      <c r="E476" s="3">
        <v>1</v>
      </c>
      <c r="F476" s="2">
        <f t="shared" si="21"/>
        <v>89250</v>
      </c>
      <c r="G476" s="8" t="s">
        <v>157</v>
      </c>
    </row>
    <row r="477" spans="1:7" ht="41.25" customHeight="1">
      <c r="A477" s="711" t="s">
        <v>271</v>
      </c>
      <c r="B477" s="3" t="s">
        <v>154</v>
      </c>
      <c r="C477" s="3" t="s">
        <v>155</v>
      </c>
      <c r="D477" s="2">
        <v>218750</v>
      </c>
      <c r="E477" s="3">
        <v>1</v>
      </c>
      <c r="F477" s="2">
        <f t="shared" si="21"/>
        <v>218750</v>
      </c>
      <c r="G477" s="8" t="s">
        <v>156</v>
      </c>
    </row>
    <row r="478" spans="1:7" ht="41.25" customHeight="1">
      <c r="A478" s="711"/>
      <c r="B478" s="3" t="s">
        <v>154</v>
      </c>
      <c r="C478" s="3" t="s">
        <v>155</v>
      </c>
      <c r="D478" s="2">
        <v>65625</v>
      </c>
      <c r="E478" s="3">
        <v>1</v>
      </c>
      <c r="F478" s="2">
        <f t="shared" si="21"/>
        <v>65625</v>
      </c>
      <c r="G478" s="8" t="s">
        <v>157</v>
      </c>
    </row>
    <row r="479" spans="1:7" ht="41.25" customHeight="1">
      <c r="A479" s="711" t="s">
        <v>272</v>
      </c>
      <c r="B479" s="3" t="s">
        <v>154</v>
      </c>
      <c r="C479" s="3" t="s">
        <v>155</v>
      </c>
      <c r="D479" s="2">
        <v>23903975</v>
      </c>
      <c r="E479" s="3">
        <v>1</v>
      </c>
      <c r="F479" s="2">
        <f>E479*D479</f>
        <v>23903975</v>
      </c>
      <c r="G479" s="8" t="s">
        <v>156</v>
      </c>
    </row>
    <row r="480" spans="1:7" ht="41.25" customHeight="1">
      <c r="A480" s="711"/>
      <c r="B480" s="3" t="s">
        <v>154</v>
      </c>
      <c r="C480" s="3" t="s">
        <v>155</v>
      </c>
      <c r="D480" s="2">
        <v>7171192.5</v>
      </c>
      <c r="E480" s="3">
        <v>1</v>
      </c>
      <c r="F480" s="2">
        <f>E480*D480</f>
        <v>7171192.5</v>
      </c>
      <c r="G480" s="8">
        <v>188</v>
      </c>
    </row>
    <row r="481" spans="1:7" ht="41.25" customHeight="1">
      <c r="A481" s="711"/>
      <c r="B481" s="3" t="s">
        <v>158</v>
      </c>
      <c r="C481" s="3" t="s">
        <v>155</v>
      </c>
      <c r="D481" s="2">
        <v>8012950</v>
      </c>
      <c r="E481" s="3">
        <v>1</v>
      </c>
      <c r="F481" s="2">
        <f>E481*D481</f>
        <v>8012950</v>
      </c>
      <c r="G481" s="8">
        <v>173</v>
      </c>
    </row>
    <row r="482" spans="1:7" ht="41.25" customHeight="1">
      <c r="A482" s="711"/>
      <c r="B482" s="3" t="s">
        <v>158</v>
      </c>
      <c r="C482" s="3" t="s">
        <v>155</v>
      </c>
      <c r="D482" s="2">
        <v>2403885</v>
      </c>
      <c r="E482" s="3">
        <v>1</v>
      </c>
      <c r="F482" s="2">
        <f>D482</f>
        <v>2403885</v>
      </c>
      <c r="G482" s="8" t="s">
        <v>157</v>
      </c>
    </row>
    <row r="483" spans="1:7" ht="41.25" customHeight="1">
      <c r="A483" s="711" t="s">
        <v>273</v>
      </c>
      <c r="B483" s="3" t="s">
        <v>154</v>
      </c>
      <c r="C483" s="3" t="s">
        <v>155</v>
      </c>
      <c r="D483" s="2">
        <v>1159000</v>
      </c>
      <c r="E483" s="3">
        <v>1</v>
      </c>
      <c r="F483" s="2">
        <f t="shared" ref="F483:F498" si="22">E483*D483</f>
        <v>1159000</v>
      </c>
      <c r="G483" s="8" t="s">
        <v>156</v>
      </c>
    </row>
    <row r="484" spans="1:7" ht="41.25" customHeight="1">
      <c r="A484" s="711"/>
      <c r="B484" s="3" t="s">
        <v>154</v>
      </c>
      <c r="C484" s="3" t="s">
        <v>155</v>
      </c>
      <c r="D484" s="2">
        <v>347700</v>
      </c>
      <c r="E484" s="3">
        <v>1</v>
      </c>
      <c r="F484" s="2">
        <f t="shared" si="22"/>
        <v>347700</v>
      </c>
      <c r="G484" s="8" t="s">
        <v>157</v>
      </c>
    </row>
    <row r="485" spans="1:7" ht="41.25" customHeight="1">
      <c r="A485" s="711" t="s">
        <v>274</v>
      </c>
      <c r="B485" s="3" t="s">
        <v>154</v>
      </c>
      <c r="C485" s="3" t="s">
        <v>155</v>
      </c>
      <c r="D485" s="2">
        <v>1267500</v>
      </c>
      <c r="E485" s="3">
        <v>1</v>
      </c>
      <c r="F485" s="2">
        <f t="shared" si="22"/>
        <v>1267500</v>
      </c>
      <c r="G485" s="8" t="s">
        <v>156</v>
      </c>
    </row>
    <row r="486" spans="1:7" ht="41.25" customHeight="1">
      <c r="A486" s="711"/>
      <c r="B486" s="3" t="s">
        <v>154</v>
      </c>
      <c r="C486" s="3" t="s">
        <v>155</v>
      </c>
      <c r="D486" s="2">
        <v>380250</v>
      </c>
      <c r="E486" s="3">
        <v>1</v>
      </c>
      <c r="F486" s="2">
        <f t="shared" si="22"/>
        <v>380250</v>
      </c>
      <c r="G486" s="8" t="s">
        <v>157</v>
      </c>
    </row>
    <row r="487" spans="1:7" ht="41.25" customHeight="1">
      <c r="A487" s="711" t="s">
        <v>275</v>
      </c>
      <c r="B487" s="3" t="s">
        <v>154</v>
      </c>
      <c r="C487" s="3" t="s">
        <v>155</v>
      </c>
      <c r="D487" s="2">
        <v>190000</v>
      </c>
      <c r="E487" s="3">
        <v>1</v>
      </c>
      <c r="F487" s="2">
        <f t="shared" si="22"/>
        <v>190000</v>
      </c>
      <c r="G487" s="8" t="s">
        <v>156</v>
      </c>
    </row>
    <row r="488" spans="1:7" ht="41.25" customHeight="1">
      <c r="A488" s="711"/>
      <c r="B488" s="3" t="s">
        <v>154</v>
      </c>
      <c r="C488" s="3" t="s">
        <v>155</v>
      </c>
      <c r="D488" s="2">
        <v>57000</v>
      </c>
      <c r="E488" s="3">
        <v>1</v>
      </c>
      <c r="F488" s="2">
        <f t="shared" si="22"/>
        <v>57000</v>
      </c>
      <c r="G488" s="8" t="s">
        <v>157</v>
      </c>
    </row>
    <row r="489" spans="1:7" ht="41.25" customHeight="1">
      <c r="A489" s="711" t="s">
        <v>276</v>
      </c>
      <c r="B489" s="3" t="s">
        <v>154</v>
      </c>
      <c r="C489" s="3" t="s">
        <v>155</v>
      </c>
      <c r="D489" s="2">
        <v>4500000</v>
      </c>
      <c r="E489" s="3">
        <v>1</v>
      </c>
      <c r="F489" s="2">
        <f t="shared" si="22"/>
        <v>4500000</v>
      </c>
      <c r="G489" s="8" t="s">
        <v>156</v>
      </c>
    </row>
    <row r="490" spans="1:7" ht="41.25" customHeight="1">
      <c r="A490" s="711"/>
      <c r="B490" s="3" t="s">
        <v>154</v>
      </c>
      <c r="C490" s="3" t="s">
        <v>155</v>
      </c>
      <c r="D490" s="2">
        <v>900000</v>
      </c>
      <c r="E490" s="3">
        <v>1</v>
      </c>
      <c r="F490" s="2">
        <f t="shared" si="22"/>
        <v>900000</v>
      </c>
      <c r="G490" s="8" t="s">
        <v>157</v>
      </c>
    </row>
    <row r="491" spans="1:7" ht="41.25" customHeight="1">
      <c r="A491" s="711" t="s">
        <v>277</v>
      </c>
      <c r="B491" s="3" t="s">
        <v>154</v>
      </c>
      <c r="C491" s="3" t="s">
        <v>155</v>
      </c>
      <c r="D491" s="2">
        <v>9000000</v>
      </c>
      <c r="E491" s="3">
        <v>1</v>
      </c>
      <c r="F491" s="2">
        <f t="shared" si="22"/>
        <v>9000000</v>
      </c>
      <c r="G491" s="8" t="s">
        <v>156</v>
      </c>
    </row>
    <row r="492" spans="1:7" ht="41.25" customHeight="1">
      <c r="A492" s="711"/>
      <c r="B492" s="3" t="s">
        <v>154</v>
      </c>
      <c r="C492" s="3" t="s">
        <v>155</v>
      </c>
      <c r="D492" s="2">
        <v>1800000</v>
      </c>
      <c r="E492" s="3">
        <v>1</v>
      </c>
      <c r="F492" s="2">
        <f t="shared" si="22"/>
        <v>1800000</v>
      </c>
      <c r="G492" s="8" t="s">
        <v>157</v>
      </c>
    </row>
    <row r="493" spans="1:7" ht="41.25" customHeight="1">
      <c r="A493" s="711" t="s">
        <v>278</v>
      </c>
      <c r="B493" s="3" t="s">
        <v>154</v>
      </c>
      <c r="C493" s="3" t="s">
        <v>155</v>
      </c>
      <c r="D493" s="2">
        <v>267500</v>
      </c>
      <c r="E493" s="3">
        <v>1</v>
      </c>
      <c r="F493" s="2">
        <f t="shared" si="22"/>
        <v>267500</v>
      </c>
      <c r="G493" s="8" t="s">
        <v>156</v>
      </c>
    </row>
    <row r="494" spans="1:7" ht="41.25" customHeight="1">
      <c r="A494" s="711"/>
      <c r="B494" s="3" t="s">
        <v>154</v>
      </c>
      <c r="C494" s="3" t="s">
        <v>155</v>
      </c>
      <c r="D494" s="2">
        <v>80250</v>
      </c>
      <c r="E494" s="3">
        <v>1</v>
      </c>
      <c r="F494" s="2">
        <f t="shared" si="22"/>
        <v>80250</v>
      </c>
      <c r="G494" s="8" t="s">
        <v>157</v>
      </c>
    </row>
    <row r="495" spans="1:7" ht="41.25" customHeight="1">
      <c r="A495" s="711" t="s">
        <v>279</v>
      </c>
      <c r="B495" s="3" t="s">
        <v>154</v>
      </c>
      <c r="C495" s="3" t="s">
        <v>155</v>
      </c>
      <c r="D495" s="2">
        <v>1025000</v>
      </c>
      <c r="E495" s="3">
        <v>1</v>
      </c>
      <c r="F495" s="2">
        <f t="shared" si="22"/>
        <v>1025000</v>
      </c>
      <c r="G495" s="8" t="s">
        <v>156</v>
      </c>
    </row>
    <row r="496" spans="1:7" ht="41.25" customHeight="1">
      <c r="A496" s="711"/>
      <c r="B496" s="3" t="s">
        <v>154</v>
      </c>
      <c r="C496" s="3" t="s">
        <v>155</v>
      </c>
      <c r="D496" s="2">
        <v>307500</v>
      </c>
      <c r="E496" s="3">
        <v>1</v>
      </c>
      <c r="F496" s="2">
        <f t="shared" si="22"/>
        <v>307500</v>
      </c>
      <c r="G496" s="8" t="s">
        <v>157</v>
      </c>
    </row>
    <row r="497" spans="1:7" ht="41.25" customHeight="1">
      <c r="A497" s="711" t="s">
        <v>280</v>
      </c>
      <c r="B497" s="3" t="s">
        <v>154</v>
      </c>
      <c r="C497" s="3" t="s">
        <v>155</v>
      </c>
      <c r="D497" s="2">
        <v>1043750</v>
      </c>
      <c r="E497" s="3">
        <v>1</v>
      </c>
      <c r="F497" s="2">
        <f t="shared" si="22"/>
        <v>1043750</v>
      </c>
      <c r="G497" s="8" t="s">
        <v>156</v>
      </c>
    </row>
    <row r="498" spans="1:7" ht="41.25" customHeight="1">
      <c r="A498" s="711"/>
      <c r="B498" s="3" t="s">
        <v>154</v>
      </c>
      <c r="C498" s="3" t="s">
        <v>155</v>
      </c>
      <c r="D498" s="2">
        <v>313125</v>
      </c>
      <c r="E498" s="3">
        <v>1</v>
      </c>
      <c r="F498" s="2">
        <f t="shared" si="22"/>
        <v>313125</v>
      </c>
      <c r="G498" s="8" t="s">
        <v>157</v>
      </c>
    </row>
    <row r="499" spans="1:7" ht="41.25" customHeight="1">
      <c r="A499" s="711" t="s">
        <v>281</v>
      </c>
      <c r="B499" s="3" t="s">
        <v>154</v>
      </c>
      <c r="C499" s="3" t="s">
        <v>155</v>
      </c>
      <c r="D499" s="2">
        <v>462825</v>
      </c>
      <c r="E499" s="3">
        <v>1</v>
      </c>
      <c r="F499" s="2">
        <f>E499*D499</f>
        <v>462825</v>
      </c>
      <c r="G499" s="8" t="s">
        <v>156</v>
      </c>
    </row>
    <row r="500" spans="1:7" ht="41.25" customHeight="1">
      <c r="A500" s="711"/>
      <c r="B500" s="3" t="s">
        <v>154</v>
      </c>
      <c r="C500" s="3" t="s">
        <v>155</v>
      </c>
      <c r="D500" s="2">
        <v>138847.5</v>
      </c>
      <c r="E500" s="3">
        <v>1</v>
      </c>
      <c r="F500" s="2">
        <f>E500*D500</f>
        <v>138847.5</v>
      </c>
      <c r="G500" s="8">
        <v>188</v>
      </c>
    </row>
    <row r="501" spans="1:7" ht="41.25" customHeight="1">
      <c r="A501" s="711"/>
      <c r="B501" s="3" t="s">
        <v>158</v>
      </c>
      <c r="C501" s="3" t="s">
        <v>155</v>
      </c>
      <c r="D501" s="2">
        <v>1986600</v>
      </c>
      <c r="E501" s="3">
        <v>1</v>
      </c>
      <c r="F501" s="2">
        <f>E501*D501</f>
        <v>1986600</v>
      </c>
      <c r="G501" s="8">
        <v>173</v>
      </c>
    </row>
    <row r="502" spans="1:7" ht="41.25" customHeight="1">
      <c r="A502" s="711"/>
      <c r="B502" s="3" t="s">
        <v>158</v>
      </c>
      <c r="C502" s="3" t="s">
        <v>155</v>
      </c>
      <c r="D502" s="2">
        <v>595980</v>
      </c>
      <c r="E502" s="3">
        <v>1</v>
      </c>
      <c r="F502" s="2">
        <f>D502</f>
        <v>595980</v>
      </c>
      <c r="G502" s="8" t="s">
        <v>157</v>
      </c>
    </row>
    <row r="503" spans="1:7" ht="41.25" customHeight="1">
      <c r="A503" s="711" t="s">
        <v>282</v>
      </c>
      <c r="B503" s="3" t="s">
        <v>154</v>
      </c>
      <c r="C503" s="3" t="s">
        <v>155</v>
      </c>
      <c r="D503" s="2">
        <v>885225</v>
      </c>
      <c r="E503" s="3">
        <v>1</v>
      </c>
      <c r="F503" s="2">
        <f>E503*D503</f>
        <v>885225</v>
      </c>
      <c r="G503" s="8" t="s">
        <v>156</v>
      </c>
    </row>
    <row r="504" spans="1:7" ht="41.25" customHeight="1">
      <c r="A504" s="711"/>
      <c r="B504" s="3" t="s">
        <v>154</v>
      </c>
      <c r="C504" s="3" t="s">
        <v>155</v>
      </c>
      <c r="D504" s="2">
        <v>265567.5</v>
      </c>
      <c r="E504" s="3">
        <v>1</v>
      </c>
      <c r="F504" s="2">
        <f>E504*D504</f>
        <v>265567.5</v>
      </c>
      <c r="G504" s="8">
        <v>188</v>
      </c>
    </row>
    <row r="505" spans="1:7" ht="41.25" customHeight="1">
      <c r="A505" s="711"/>
      <c r="B505" s="3" t="s">
        <v>158</v>
      </c>
      <c r="C505" s="3" t="s">
        <v>155</v>
      </c>
      <c r="D505" s="2">
        <v>365750</v>
      </c>
      <c r="E505" s="3">
        <v>1</v>
      </c>
      <c r="F505" s="2">
        <f>E505*D505</f>
        <v>365750</v>
      </c>
      <c r="G505" s="8">
        <v>173</v>
      </c>
    </row>
    <row r="506" spans="1:7" ht="41.25" customHeight="1">
      <c r="A506" s="711"/>
      <c r="B506" s="3" t="s">
        <v>158</v>
      </c>
      <c r="C506" s="3" t="s">
        <v>155</v>
      </c>
      <c r="D506" s="2">
        <v>109725</v>
      </c>
      <c r="E506" s="3">
        <v>1</v>
      </c>
      <c r="F506" s="2">
        <f>D506</f>
        <v>109725</v>
      </c>
      <c r="G506" s="8" t="s">
        <v>157</v>
      </c>
    </row>
    <row r="507" spans="1:7" ht="41.25" customHeight="1">
      <c r="A507" s="711" t="s">
        <v>283</v>
      </c>
      <c r="B507" s="3" t="s">
        <v>154</v>
      </c>
      <c r="C507" s="3" t="s">
        <v>155</v>
      </c>
      <c r="D507" s="2">
        <v>4259000</v>
      </c>
      <c r="E507" s="3">
        <v>1</v>
      </c>
      <c r="F507" s="2">
        <f t="shared" ref="F507:F524" si="23">E507*D507</f>
        <v>4259000</v>
      </c>
      <c r="G507" s="8" t="s">
        <v>156</v>
      </c>
    </row>
    <row r="508" spans="1:7" ht="41.25" customHeight="1">
      <c r="A508" s="711"/>
      <c r="B508" s="3" t="s">
        <v>154</v>
      </c>
      <c r="C508" s="3" t="s">
        <v>155</v>
      </c>
      <c r="D508" s="2">
        <v>1277700</v>
      </c>
      <c r="E508" s="3">
        <v>1</v>
      </c>
      <c r="F508" s="2">
        <f t="shared" si="23"/>
        <v>1277700</v>
      </c>
      <c r="G508" s="8" t="s">
        <v>157</v>
      </c>
    </row>
    <row r="509" spans="1:7" ht="41.25" customHeight="1">
      <c r="A509" s="711" t="s">
        <v>284</v>
      </c>
      <c r="B509" s="3" t="s">
        <v>154</v>
      </c>
      <c r="C509" s="3" t="s">
        <v>155</v>
      </c>
      <c r="D509" s="2">
        <v>419000</v>
      </c>
      <c r="E509" s="3">
        <v>1</v>
      </c>
      <c r="F509" s="2">
        <f t="shared" si="23"/>
        <v>419000</v>
      </c>
      <c r="G509" s="8" t="s">
        <v>156</v>
      </c>
    </row>
    <row r="510" spans="1:7" ht="41.25" customHeight="1">
      <c r="A510" s="711"/>
      <c r="B510" s="3" t="s">
        <v>154</v>
      </c>
      <c r="C510" s="3" t="s">
        <v>155</v>
      </c>
      <c r="D510" s="2">
        <v>125700</v>
      </c>
      <c r="E510" s="3">
        <v>1</v>
      </c>
      <c r="F510" s="2">
        <f t="shared" si="23"/>
        <v>125700</v>
      </c>
      <c r="G510" s="8" t="s">
        <v>157</v>
      </c>
    </row>
    <row r="511" spans="1:7" ht="41.25" customHeight="1">
      <c r="A511" s="711" t="s">
        <v>285</v>
      </c>
      <c r="B511" s="3" t="s">
        <v>154</v>
      </c>
      <c r="C511" s="3" t="s">
        <v>155</v>
      </c>
      <c r="D511" s="2">
        <v>1276000</v>
      </c>
      <c r="E511" s="3">
        <v>1</v>
      </c>
      <c r="F511" s="2">
        <f t="shared" si="23"/>
        <v>1276000</v>
      </c>
      <c r="G511" s="8" t="s">
        <v>156</v>
      </c>
    </row>
    <row r="512" spans="1:7" ht="41.25" customHeight="1">
      <c r="A512" s="711"/>
      <c r="B512" s="3" t="s">
        <v>154</v>
      </c>
      <c r="C512" s="3" t="s">
        <v>155</v>
      </c>
      <c r="D512" s="2">
        <v>382800</v>
      </c>
      <c r="E512" s="3">
        <v>1</v>
      </c>
      <c r="F512" s="2">
        <f t="shared" si="23"/>
        <v>382800</v>
      </c>
      <c r="G512" s="8" t="s">
        <v>157</v>
      </c>
    </row>
    <row r="513" spans="1:7" ht="41.25" customHeight="1">
      <c r="A513" s="711" t="s">
        <v>286</v>
      </c>
      <c r="B513" s="3" t="s">
        <v>154</v>
      </c>
      <c r="C513" s="3" t="s">
        <v>155</v>
      </c>
      <c r="D513" s="2">
        <v>347500</v>
      </c>
      <c r="E513" s="3">
        <v>1</v>
      </c>
      <c r="F513" s="2">
        <f t="shared" si="23"/>
        <v>347500</v>
      </c>
      <c r="G513" s="8" t="s">
        <v>156</v>
      </c>
    </row>
    <row r="514" spans="1:7" ht="41.25" customHeight="1">
      <c r="A514" s="711"/>
      <c r="B514" s="3" t="s">
        <v>154</v>
      </c>
      <c r="C514" s="3" t="s">
        <v>155</v>
      </c>
      <c r="D514" s="2">
        <v>104250</v>
      </c>
      <c r="E514" s="3">
        <v>1</v>
      </c>
      <c r="F514" s="2">
        <f t="shared" si="23"/>
        <v>104250</v>
      </c>
      <c r="G514" s="8" t="s">
        <v>157</v>
      </c>
    </row>
    <row r="515" spans="1:7" ht="41.25" customHeight="1">
      <c r="A515" s="711" t="s">
        <v>287</v>
      </c>
      <c r="B515" s="3" t="s">
        <v>154</v>
      </c>
      <c r="C515" s="3" t="s">
        <v>155</v>
      </c>
      <c r="D515" s="2">
        <v>525000</v>
      </c>
      <c r="E515" s="3">
        <v>1</v>
      </c>
      <c r="F515" s="2">
        <f t="shared" si="23"/>
        <v>525000</v>
      </c>
      <c r="G515" s="8" t="s">
        <v>156</v>
      </c>
    </row>
    <row r="516" spans="1:7" ht="41.25" customHeight="1">
      <c r="A516" s="711"/>
      <c r="B516" s="3" t="s">
        <v>154</v>
      </c>
      <c r="C516" s="3" t="s">
        <v>155</v>
      </c>
      <c r="D516" s="2">
        <v>157500</v>
      </c>
      <c r="E516" s="3">
        <v>1</v>
      </c>
      <c r="F516" s="2">
        <f t="shared" si="23"/>
        <v>157500</v>
      </c>
      <c r="G516" s="8" t="s">
        <v>157</v>
      </c>
    </row>
    <row r="517" spans="1:7" ht="41.25" customHeight="1">
      <c r="A517" s="711" t="s">
        <v>288</v>
      </c>
      <c r="B517" s="3" t="s">
        <v>154</v>
      </c>
      <c r="C517" s="3" t="s">
        <v>155</v>
      </c>
      <c r="D517" s="2">
        <v>2300000</v>
      </c>
      <c r="E517" s="3">
        <v>1</v>
      </c>
      <c r="F517" s="2">
        <f t="shared" si="23"/>
        <v>2300000</v>
      </c>
      <c r="G517" s="8" t="s">
        <v>156</v>
      </c>
    </row>
    <row r="518" spans="1:7" ht="41.25" customHeight="1">
      <c r="A518" s="711"/>
      <c r="B518" s="3" t="s">
        <v>154</v>
      </c>
      <c r="C518" s="3" t="s">
        <v>155</v>
      </c>
      <c r="D518" s="2">
        <v>690000</v>
      </c>
      <c r="E518" s="3">
        <v>1</v>
      </c>
      <c r="F518" s="2">
        <f t="shared" si="23"/>
        <v>690000</v>
      </c>
      <c r="G518" s="8" t="s">
        <v>157</v>
      </c>
    </row>
    <row r="519" spans="1:7" ht="41.25" customHeight="1">
      <c r="A519" s="711" t="s">
        <v>289</v>
      </c>
      <c r="B519" s="3" t="s">
        <v>154</v>
      </c>
      <c r="C519" s="3" t="s">
        <v>155</v>
      </c>
      <c r="D519" s="2">
        <v>412500</v>
      </c>
      <c r="E519" s="3">
        <v>1</v>
      </c>
      <c r="F519" s="2">
        <f t="shared" si="23"/>
        <v>412500</v>
      </c>
      <c r="G519" s="8" t="s">
        <v>156</v>
      </c>
    </row>
    <row r="520" spans="1:7" ht="41.25" customHeight="1">
      <c r="A520" s="711"/>
      <c r="B520" s="3" t="s">
        <v>154</v>
      </c>
      <c r="C520" s="3" t="s">
        <v>155</v>
      </c>
      <c r="D520" s="2">
        <v>123750</v>
      </c>
      <c r="E520" s="3">
        <v>1</v>
      </c>
      <c r="F520" s="2">
        <f t="shared" si="23"/>
        <v>123750</v>
      </c>
      <c r="G520" s="8" t="s">
        <v>157</v>
      </c>
    </row>
    <row r="521" spans="1:7" ht="41.25" customHeight="1">
      <c r="A521" s="711" t="s">
        <v>290</v>
      </c>
      <c r="B521" s="3" t="s">
        <v>154</v>
      </c>
      <c r="C521" s="3" t="s">
        <v>155</v>
      </c>
      <c r="D521" s="2">
        <v>1812500</v>
      </c>
      <c r="E521" s="3">
        <v>1</v>
      </c>
      <c r="F521" s="2">
        <f t="shared" si="23"/>
        <v>1812500</v>
      </c>
      <c r="G521" s="8" t="s">
        <v>156</v>
      </c>
    </row>
    <row r="522" spans="1:7" ht="41.25" customHeight="1">
      <c r="A522" s="711"/>
      <c r="B522" s="3" t="s">
        <v>154</v>
      </c>
      <c r="C522" s="3" t="s">
        <v>155</v>
      </c>
      <c r="D522" s="2">
        <v>543750</v>
      </c>
      <c r="E522" s="3">
        <v>1</v>
      </c>
      <c r="F522" s="2">
        <f t="shared" si="23"/>
        <v>543750</v>
      </c>
      <c r="G522" s="8" t="s">
        <v>157</v>
      </c>
    </row>
    <row r="523" spans="1:7" ht="41.25" customHeight="1">
      <c r="A523" s="711" t="s">
        <v>291</v>
      </c>
      <c r="B523" s="3" t="s">
        <v>154</v>
      </c>
      <c r="C523" s="3" t="s">
        <v>155</v>
      </c>
      <c r="D523" s="2">
        <v>1018050</v>
      </c>
      <c r="E523" s="3">
        <v>1</v>
      </c>
      <c r="F523" s="2">
        <f t="shared" si="23"/>
        <v>1018050</v>
      </c>
      <c r="G523" s="8" t="s">
        <v>156</v>
      </c>
    </row>
    <row r="524" spans="1:7" ht="41.25" customHeight="1">
      <c r="A524" s="711"/>
      <c r="B524" s="3" t="s">
        <v>154</v>
      </c>
      <c r="C524" s="3" t="s">
        <v>155</v>
      </c>
      <c r="D524" s="2">
        <v>305415</v>
      </c>
      <c r="E524" s="3">
        <v>1</v>
      </c>
      <c r="F524" s="2">
        <f t="shared" si="23"/>
        <v>305415</v>
      </c>
      <c r="G524" s="8" t="s">
        <v>157</v>
      </c>
    </row>
    <row r="525" spans="1:7" ht="41.25" customHeight="1">
      <c r="A525" s="711" t="s">
        <v>292</v>
      </c>
      <c r="B525" s="3" t="s">
        <v>154</v>
      </c>
      <c r="C525" s="3" t="s">
        <v>155</v>
      </c>
      <c r="D525" s="2">
        <v>877000</v>
      </c>
      <c r="E525" s="3">
        <v>1</v>
      </c>
      <c r="F525" s="2">
        <f>E525*D525</f>
        <v>877000</v>
      </c>
      <c r="G525" s="8" t="s">
        <v>156</v>
      </c>
    </row>
    <row r="526" spans="1:7" ht="41.25" customHeight="1">
      <c r="A526" s="711"/>
      <c r="B526" s="3" t="s">
        <v>154</v>
      </c>
      <c r="C526" s="3" t="s">
        <v>155</v>
      </c>
      <c r="D526" s="2">
        <v>263100</v>
      </c>
      <c r="E526" s="3">
        <v>1</v>
      </c>
      <c r="F526" s="2">
        <f>E526*D526</f>
        <v>263100</v>
      </c>
      <c r="G526" s="8">
        <v>188</v>
      </c>
    </row>
    <row r="527" spans="1:7" ht="41.25" customHeight="1">
      <c r="A527" s="711"/>
      <c r="B527" s="3" t="s">
        <v>158</v>
      </c>
      <c r="C527" s="3" t="s">
        <v>155</v>
      </c>
      <c r="D527" s="2">
        <v>388850</v>
      </c>
      <c r="E527" s="3">
        <v>1</v>
      </c>
      <c r="F527" s="2">
        <f>E527*D527</f>
        <v>388850</v>
      </c>
      <c r="G527" s="8">
        <v>173</v>
      </c>
    </row>
    <row r="528" spans="1:7" ht="41.25" customHeight="1">
      <c r="A528" s="711"/>
      <c r="B528" s="3" t="s">
        <v>158</v>
      </c>
      <c r="C528" s="3" t="s">
        <v>155</v>
      </c>
      <c r="D528" s="2">
        <v>116655</v>
      </c>
      <c r="E528" s="3">
        <v>1</v>
      </c>
      <c r="F528" s="2">
        <f>D528</f>
        <v>116655</v>
      </c>
      <c r="G528" s="8" t="s">
        <v>157</v>
      </c>
    </row>
    <row r="529" spans="1:7" ht="41.25" customHeight="1">
      <c r="A529" s="711" t="s">
        <v>293</v>
      </c>
      <c r="B529" s="3" t="s">
        <v>158</v>
      </c>
      <c r="C529" s="3" t="s">
        <v>155</v>
      </c>
      <c r="D529" s="2">
        <v>3410000</v>
      </c>
      <c r="E529" s="3">
        <v>1</v>
      </c>
      <c r="F529" s="2">
        <f t="shared" ref="F529:F542" si="24">E529*D529</f>
        <v>3410000</v>
      </c>
      <c r="G529" s="8" t="s">
        <v>156</v>
      </c>
    </row>
    <row r="530" spans="1:7" ht="41.25" customHeight="1">
      <c r="A530" s="711"/>
      <c r="B530" s="3" t="s">
        <v>158</v>
      </c>
      <c r="C530" s="3" t="s">
        <v>155</v>
      </c>
      <c r="D530" s="2">
        <v>1023000</v>
      </c>
      <c r="E530" s="3">
        <v>1</v>
      </c>
      <c r="F530" s="2">
        <f t="shared" si="24"/>
        <v>1023000</v>
      </c>
      <c r="G530" s="8" t="s">
        <v>157</v>
      </c>
    </row>
    <row r="531" spans="1:7" ht="41.25" customHeight="1">
      <c r="A531" s="711" t="s">
        <v>294</v>
      </c>
      <c r="B531" s="3" t="s">
        <v>154</v>
      </c>
      <c r="C531" s="3" t="s">
        <v>155</v>
      </c>
      <c r="D531" s="2">
        <v>1670625</v>
      </c>
      <c r="E531" s="3">
        <v>1</v>
      </c>
      <c r="F531" s="2">
        <f t="shared" si="24"/>
        <v>1670625</v>
      </c>
      <c r="G531" s="8" t="s">
        <v>156</v>
      </c>
    </row>
    <row r="532" spans="1:7" ht="41.25" customHeight="1">
      <c r="A532" s="711"/>
      <c r="B532" s="3" t="s">
        <v>154</v>
      </c>
      <c r="C532" s="3" t="s">
        <v>155</v>
      </c>
      <c r="D532" s="2">
        <v>501187.5</v>
      </c>
      <c r="E532" s="3">
        <v>1</v>
      </c>
      <c r="F532" s="2">
        <f t="shared" si="24"/>
        <v>501187.5</v>
      </c>
      <c r="G532" s="8" t="s">
        <v>157</v>
      </c>
    </row>
    <row r="533" spans="1:7" ht="41.25" customHeight="1">
      <c r="A533" s="712" t="s">
        <v>295</v>
      </c>
      <c r="B533" s="168" t="s">
        <v>154</v>
      </c>
      <c r="C533" s="3" t="s">
        <v>155</v>
      </c>
      <c r="D533" s="2">
        <v>798750</v>
      </c>
      <c r="E533" s="3">
        <v>1</v>
      </c>
      <c r="F533" s="2">
        <f t="shared" si="24"/>
        <v>798750</v>
      </c>
      <c r="G533" s="8" t="s">
        <v>156</v>
      </c>
    </row>
    <row r="534" spans="1:7" ht="41.25" customHeight="1">
      <c r="A534" s="712"/>
      <c r="B534" s="168" t="s">
        <v>154</v>
      </c>
      <c r="C534" s="3" t="s">
        <v>155</v>
      </c>
      <c r="D534" s="2">
        <v>239625</v>
      </c>
      <c r="E534" s="3">
        <v>1</v>
      </c>
      <c r="F534" s="2">
        <f t="shared" si="24"/>
        <v>239625</v>
      </c>
      <c r="G534" s="8" t="s">
        <v>157</v>
      </c>
    </row>
    <row r="535" spans="1:7" ht="41.25" customHeight="1">
      <c r="A535" s="712" t="s">
        <v>295</v>
      </c>
      <c r="B535" s="168" t="s">
        <v>158</v>
      </c>
      <c r="C535" s="3" t="s">
        <v>155</v>
      </c>
      <c r="D535" s="2">
        <v>543750</v>
      </c>
      <c r="E535" s="3">
        <v>1</v>
      </c>
      <c r="F535" s="2">
        <f t="shared" si="24"/>
        <v>543750</v>
      </c>
      <c r="G535" s="8" t="s">
        <v>156</v>
      </c>
    </row>
    <row r="536" spans="1:7" ht="41.25" customHeight="1">
      <c r="A536" s="712"/>
      <c r="B536" s="168" t="s">
        <v>158</v>
      </c>
      <c r="C536" s="3" t="s">
        <v>155</v>
      </c>
      <c r="D536" s="2">
        <v>163125</v>
      </c>
      <c r="E536" s="3">
        <v>1</v>
      </c>
      <c r="F536" s="2">
        <f t="shared" si="24"/>
        <v>163125</v>
      </c>
      <c r="G536" s="8" t="s">
        <v>157</v>
      </c>
    </row>
    <row r="537" spans="1:7" ht="41.25" customHeight="1">
      <c r="A537" s="711" t="s">
        <v>296</v>
      </c>
      <c r="B537" s="3" t="s">
        <v>154</v>
      </c>
      <c r="C537" s="3" t="s">
        <v>155</v>
      </c>
      <c r="D537" s="2">
        <v>1674750</v>
      </c>
      <c r="E537" s="3">
        <v>1</v>
      </c>
      <c r="F537" s="2">
        <f t="shared" si="24"/>
        <v>1674750</v>
      </c>
      <c r="G537" s="8" t="s">
        <v>156</v>
      </c>
    </row>
    <row r="538" spans="1:7" ht="41.25" customHeight="1">
      <c r="A538" s="711"/>
      <c r="B538" s="3" t="s">
        <v>154</v>
      </c>
      <c r="C538" s="3" t="s">
        <v>155</v>
      </c>
      <c r="D538" s="2">
        <v>502425</v>
      </c>
      <c r="E538" s="3">
        <v>1</v>
      </c>
      <c r="F538" s="2">
        <f t="shared" si="24"/>
        <v>502425</v>
      </c>
      <c r="G538" s="8" t="s">
        <v>157</v>
      </c>
    </row>
    <row r="539" spans="1:7" ht="41.25" customHeight="1">
      <c r="A539" s="711" t="s">
        <v>297</v>
      </c>
      <c r="B539" s="3" t="s">
        <v>154</v>
      </c>
      <c r="C539" s="3" t="s">
        <v>155</v>
      </c>
      <c r="D539" s="2">
        <v>1390125</v>
      </c>
      <c r="E539" s="3">
        <v>1</v>
      </c>
      <c r="F539" s="2">
        <f t="shared" si="24"/>
        <v>1390125</v>
      </c>
      <c r="G539" s="8" t="s">
        <v>156</v>
      </c>
    </row>
    <row r="540" spans="1:7" ht="41.25" customHeight="1">
      <c r="A540" s="711"/>
      <c r="B540" s="3" t="s">
        <v>154</v>
      </c>
      <c r="C540" s="3" t="s">
        <v>155</v>
      </c>
      <c r="D540" s="2">
        <v>417037.5</v>
      </c>
      <c r="E540" s="3">
        <v>1</v>
      </c>
      <c r="F540" s="2">
        <f t="shared" si="24"/>
        <v>417037.5</v>
      </c>
      <c r="G540" s="8" t="s">
        <v>157</v>
      </c>
    </row>
    <row r="541" spans="1:7" ht="41.25" customHeight="1">
      <c r="A541" s="711" t="s">
        <v>298</v>
      </c>
      <c r="B541" s="3" t="s">
        <v>154</v>
      </c>
      <c r="C541" s="3" t="s">
        <v>155</v>
      </c>
      <c r="D541" s="2">
        <v>2413950</v>
      </c>
      <c r="E541" s="3">
        <v>1</v>
      </c>
      <c r="F541" s="2">
        <f t="shared" si="24"/>
        <v>2413950</v>
      </c>
      <c r="G541" s="8" t="s">
        <v>156</v>
      </c>
    </row>
    <row r="542" spans="1:7" ht="41.25" customHeight="1">
      <c r="A542" s="711"/>
      <c r="B542" s="3" t="s">
        <v>154</v>
      </c>
      <c r="C542" s="3" t="s">
        <v>155</v>
      </c>
      <c r="D542" s="2">
        <v>724185</v>
      </c>
      <c r="E542" s="3">
        <v>1</v>
      </c>
      <c r="F542" s="2">
        <f t="shared" si="24"/>
        <v>724185</v>
      </c>
      <c r="G542" s="8" t="s">
        <v>157</v>
      </c>
    </row>
    <row r="543" spans="1:7" ht="41.25" customHeight="1">
      <c r="A543" s="711" t="s">
        <v>299</v>
      </c>
      <c r="B543" s="3" t="s">
        <v>154</v>
      </c>
      <c r="C543" s="3" t="s">
        <v>155</v>
      </c>
      <c r="D543" s="2">
        <v>6167000</v>
      </c>
      <c r="E543" s="3">
        <v>1</v>
      </c>
      <c r="F543" s="2">
        <f>E543*D543</f>
        <v>6167000</v>
      </c>
      <c r="G543" s="8" t="s">
        <v>156</v>
      </c>
    </row>
    <row r="544" spans="1:7" ht="41.25" customHeight="1">
      <c r="A544" s="711"/>
      <c r="B544" s="3" t="s">
        <v>154</v>
      </c>
      <c r="C544" s="3" t="s">
        <v>155</v>
      </c>
      <c r="D544" s="2">
        <v>1850100</v>
      </c>
      <c r="E544" s="3">
        <v>1</v>
      </c>
      <c r="F544" s="2">
        <f>E544*D544</f>
        <v>1850100</v>
      </c>
      <c r="G544" s="8">
        <v>188</v>
      </c>
    </row>
    <row r="545" spans="1:7" ht="41.25" customHeight="1">
      <c r="A545" s="711"/>
      <c r="B545" s="3" t="s">
        <v>158</v>
      </c>
      <c r="C545" s="3" t="s">
        <v>155</v>
      </c>
      <c r="D545" s="2">
        <v>2642200</v>
      </c>
      <c r="E545" s="3">
        <v>1</v>
      </c>
      <c r="F545" s="2">
        <f>E545*D545</f>
        <v>2642200</v>
      </c>
      <c r="G545" s="8">
        <v>173</v>
      </c>
    </row>
    <row r="546" spans="1:7" ht="41.25" customHeight="1">
      <c r="A546" s="711"/>
      <c r="B546" s="3" t="s">
        <v>158</v>
      </c>
      <c r="C546" s="3" t="s">
        <v>155</v>
      </c>
      <c r="D546" s="2">
        <v>792660</v>
      </c>
      <c r="E546" s="3">
        <v>1</v>
      </c>
      <c r="F546" s="2">
        <f>D546</f>
        <v>792660</v>
      </c>
      <c r="G546" s="8" t="s">
        <v>157</v>
      </c>
    </row>
    <row r="547" spans="1:7" ht="41.25" customHeight="1">
      <c r="A547" s="711" t="s">
        <v>300</v>
      </c>
      <c r="B547" s="3" t="s">
        <v>154</v>
      </c>
      <c r="C547" s="3" t="s">
        <v>155</v>
      </c>
      <c r="D547" s="2">
        <v>1796525</v>
      </c>
      <c r="E547" s="3">
        <v>1</v>
      </c>
      <c r="F547" s="2">
        <f t="shared" ref="F547:F550" si="25">E547*D547</f>
        <v>1796525</v>
      </c>
      <c r="G547" s="8" t="s">
        <v>156</v>
      </c>
    </row>
    <row r="548" spans="1:7" ht="41.25" customHeight="1">
      <c r="A548" s="711"/>
      <c r="B548" s="3" t="s">
        <v>154</v>
      </c>
      <c r="C548" s="3" t="s">
        <v>155</v>
      </c>
      <c r="D548" s="2">
        <v>538957.5</v>
      </c>
      <c r="E548" s="3">
        <v>1</v>
      </c>
      <c r="F548" s="2">
        <f t="shared" si="25"/>
        <v>538957.5</v>
      </c>
      <c r="G548" s="8" t="s">
        <v>157</v>
      </c>
    </row>
    <row r="549" spans="1:7" ht="41.25" customHeight="1">
      <c r="A549" s="711" t="s">
        <v>301</v>
      </c>
      <c r="B549" s="3" t="s">
        <v>158</v>
      </c>
      <c r="C549" s="3" t="s">
        <v>155</v>
      </c>
      <c r="D549" s="2">
        <v>1514700</v>
      </c>
      <c r="E549" s="3">
        <v>1</v>
      </c>
      <c r="F549" s="2">
        <f t="shared" si="25"/>
        <v>1514700</v>
      </c>
      <c r="G549" s="8" t="s">
        <v>156</v>
      </c>
    </row>
    <row r="550" spans="1:7" ht="41.25" customHeight="1">
      <c r="A550" s="711"/>
      <c r="B550" s="3" t="s">
        <v>158</v>
      </c>
      <c r="C550" s="3" t="s">
        <v>155</v>
      </c>
      <c r="D550" s="2">
        <v>454410</v>
      </c>
      <c r="E550" s="3">
        <v>1</v>
      </c>
      <c r="F550" s="2">
        <f t="shared" si="25"/>
        <v>454410</v>
      </c>
      <c r="G550" s="8" t="s">
        <v>157</v>
      </c>
    </row>
    <row r="551" spans="1:7" ht="41.25" customHeight="1">
      <c r="A551" s="711" t="s">
        <v>302</v>
      </c>
      <c r="B551" s="3" t="s">
        <v>154</v>
      </c>
      <c r="C551" s="3" t="s">
        <v>155</v>
      </c>
      <c r="D551" s="2">
        <v>12126750</v>
      </c>
      <c r="E551" s="3">
        <v>1</v>
      </c>
      <c r="F551" s="2">
        <f>E551*D551</f>
        <v>12126750</v>
      </c>
      <c r="G551" s="8" t="s">
        <v>156</v>
      </c>
    </row>
    <row r="552" spans="1:7" ht="41.25" customHeight="1">
      <c r="A552" s="711"/>
      <c r="B552" s="3" t="s">
        <v>154</v>
      </c>
      <c r="C552" s="3" t="s">
        <v>155</v>
      </c>
      <c r="D552" s="2">
        <v>3638025</v>
      </c>
      <c r="E552" s="3">
        <v>1</v>
      </c>
      <c r="F552" s="2">
        <f>E552*D552</f>
        <v>3638025</v>
      </c>
      <c r="G552" s="8">
        <v>188</v>
      </c>
    </row>
    <row r="553" spans="1:7" ht="41.25" customHeight="1">
      <c r="A553" s="711"/>
      <c r="B553" s="3" t="s">
        <v>158</v>
      </c>
      <c r="C553" s="3" t="s">
        <v>155</v>
      </c>
      <c r="D553" s="2">
        <v>8533250</v>
      </c>
      <c r="E553" s="3">
        <v>1</v>
      </c>
      <c r="F553" s="2">
        <f>E553*D553</f>
        <v>8533250</v>
      </c>
      <c r="G553" s="8">
        <v>173</v>
      </c>
    </row>
    <row r="554" spans="1:7" ht="41.25" customHeight="1">
      <c r="A554" s="711"/>
      <c r="B554" s="3" t="s">
        <v>158</v>
      </c>
      <c r="C554" s="3" t="s">
        <v>155</v>
      </c>
      <c r="D554" s="2">
        <v>2559975</v>
      </c>
      <c r="E554" s="3">
        <v>1</v>
      </c>
      <c r="F554" s="2">
        <f>D554</f>
        <v>2559975</v>
      </c>
      <c r="G554" s="8" t="s">
        <v>157</v>
      </c>
    </row>
    <row r="555" spans="1:7" ht="41.25" customHeight="1">
      <c r="A555" s="712" t="s">
        <v>4888</v>
      </c>
      <c r="B555" s="3" t="s">
        <v>158</v>
      </c>
      <c r="C555" s="3" t="s">
        <v>155</v>
      </c>
      <c r="D555" s="2">
        <v>3489200</v>
      </c>
      <c r="E555" s="3">
        <v>1</v>
      </c>
      <c r="F555" s="2">
        <f t="shared" ref="F555:F556" si="26">E555*D555</f>
        <v>3489200</v>
      </c>
      <c r="G555" s="8" t="s">
        <v>156</v>
      </c>
    </row>
    <row r="556" spans="1:7" ht="41.25" customHeight="1">
      <c r="A556" s="712"/>
      <c r="B556" s="3" t="s">
        <v>158</v>
      </c>
      <c r="C556" s="3" t="s">
        <v>155</v>
      </c>
      <c r="D556" s="2">
        <v>1046760</v>
      </c>
      <c r="E556" s="3">
        <v>1</v>
      </c>
      <c r="F556" s="2">
        <f t="shared" si="26"/>
        <v>1046760</v>
      </c>
      <c r="G556" s="8" t="s">
        <v>157</v>
      </c>
    </row>
    <row r="557" spans="1:7" ht="41.25" customHeight="1">
      <c r="A557" s="712" t="s">
        <v>303</v>
      </c>
      <c r="B557" s="3" t="s">
        <v>158</v>
      </c>
      <c r="C557" s="3" t="s">
        <v>155</v>
      </c>
      <c r="D557" s="2">
        <v>3489200</v>
      </c>
      <c r="E557" s="3">
        <v>1</v>
      </c>
      <c r="F557" s="2">
        <v>1500000</v>
      </c>
      <c r="G557" s="8" t="s">
        <v>156</v>
      </c>
    </row>
    <row r="558" spans="1:7" ht="41.25" customHeight="1">
      <c r="A558" s="712"/>
      <c r="B558" s="3" t="s">
        <v>158</v>
      </c>
      <c r="C558" s="3" t="s">
        <v>155</v>
      </c>
      <c r="D558" s="2">
        <v>1046760</v>
      </c>
      <c r="E558" s="3">
        <v>1</v>
      </c>
      <c r="F558" s="2">
        <v>525000</v>
      </c>
      <c r="G558" s="8" t="s">
        <v>157</v>
      </c>
    </row>
    <row r="559" spans="1:7" ht="41.25" customHeight="1">
      <c r="A559" s="712" t="s">
        <v>304</v>
      </c>
      <c r="B559" s="176" t="s">
        <v>154</v>
      </c>
      <c r="C559" s="176" t="s">
        <v>155</v>
      </c>
      <c r="D559" s="471">
        <v>3407500</v>
      </c>
      <c r="E559" s="176">
        <v>1</v>
      </c>
      <c r="F559" s="471">
        <v>1907500</v>
      </c>
      <c r="G559" s="177" t="s">
        <v>156</v>
      </c>
    </row>
    <row r="560" spans="1:7" ht="41.25" customHeight="1">
      <c r="A560" s="712"/>
      <c r="B560" s="176" t="s">
        <v>154</v>
      </c>
      <c r="C560" s="176" t="s">
        <v>155</v>
      </c>
      <c r="D560" s="471">
        <v>1022250</v>
      </c>
      <c r="E560" s="176">
        <v>1</v>
      </c>
      <c r="F560" s="471">
        <v>497250</v>
      </c>
      <c r="G560" s="177" t="s">
        <v>157</v>
      </c>
    </row>
    <row r="561" spans="1:7" ht="41.25" customHeight="1">
      <c r="A561" s="712" t="s">
        <v>4889</v>
      </c>
      <c r="B561" s="472" t="s">
        <v>154</v>
      </c>
      <c r="C561" s="472" t="s">
        <v>155</v>
      </c>
      <c r="D561" s="473">
        <v>721875</v>
      </c>
      <c r="E561" s="472">
        <v>1</v>
      </c>
      <c r="F561" s="473">
        <f t="shared" ref="F561:F564" si="27">E561*D561</f>
        <v>721875</v>
      </c>
      <c r="G561" s="474" t="s">
        <v>156</v>
      </c>
    </row>
    <row r="562" spans="1:7" ht="21" customHeight="1">
      <c r="A562" s="712"/>
      <c r="B562" s="472" t="s">
        <v>154</v>
      </c>
      <c r="C562" s="472" t="s">
        <v>155</v>
      </c>
      <c r="D562" s="473">
        <v>216562.5</v>
      </c>
      <c r="E562" s="472">
        <v>1</v>
      </c>
      <c r="F562" s="473">
        <f t="shared" si="27"/>
        <v>216562.5</v>
      </c>
      <c r="G562" s="474" t="s">
        <v>157</v>
      </c>
    </row>
    <row r="563" spans="1:7" ht="41.25" customHeight="1">
      <c r="A563" s="712" t="s">
        <v>305</v>
      </c>
      <c r="B563" s="3" t="s">
        <v>154</v>
      </c>
      <c r="C563" s="3" t="s">
        <v>155</v>
      </c>
      <c r="D563" s="2">
        <v>2754500</v>
      </c>
      <c r="E563" s="3">
        <v>1</v>
      </c>
      <c r="F563" s="2">
        <f t="shared" si="27"/>
        <v>2754500</v>
      </c>
      <c r="G563" s="8" t="s">
        <v>156</v>
      </c>
    </row>
    <row r="564" spans="1:7" ht="23.25" customHeight="1" thickBot="1">
      <c r="A564" s="713"/>
      <c r="B564" s="9" t="s">
        <v>154</v>
      </c>
      <c r="C564" s="9" t="s">
        <v>155</v>
      </c>
      <c r="D564" s="10">
        <v>826350</v>
      </c>
      <c r="E564" s="9">
        <v>1</v>
      </c>
      <c r="F564" s="10">
        <f t="shared" si="27"/>
        <v>826350</v>
      </c>
      <c r="G564" s="11" t="s">
        <v>157</v>
      </c>
    </row>
    <row r="565" spans="1:7" ht="23.25" customHeight="1" thickBot="1">
      <c r="A565" s="717" t="s">
        <v>499</v>
      </c>
      <c r="B565" s="718"/>
      <c r="C565" s="718"/>
      <c r="D565" s="718"/>
      <c r="E565" s="718"/>
      <c r="F565" s="16">
        <f>SUM(F7:F564)</f>
        <v>986817581.5</v>
      </c>
      <c r="G565" s="17"/>
    </row>
    <row r="566" spans="1:7" ht="23.25" customHeight="1"/>
    <row r="567" spans="1:7" ht="23.25" customHeight="1"/>
    <row r="568" spans="1:7" ht="23.25" customHeight="1"/>
    <row r="569" spans="1:7" ht="23.25" customHeight="1">
      <c r="F569" s="500"/>
    </row>
    <row r="570" spans="1:7" ht="23.25" customHeight="1"/>
    <row r="571" spans="1:7" ht="23.25" customHeight="1"/>
    <row r="572" spans="1:7" ht="23.25" customHeight="1"/>
    <row r="573" spans="1:7" ht="23.25" customHeight="1"/>
  </sheetData>
  <mergeCells count="160">
    <mergeCell ref="A565:E565"/>
    <mergeCell ref="A291:A294"/>
    <mergeCell ref="A295:A296"/>
    <mergeCell ref="A297:A300"/>
    <mergeCell ref="A301:A302"/>
    <mergeCell ref="A303:A306"/>
    <mergeCell ref="A307:A310"/>
    <mergeCell ref="A311:A314"/>
    <mergeCell ref="A315:A318"/>
    <mergeCell ref="A319:A320"/>
    <mergeCell ref="A341:A342"/>
    <mergeCell ref="A343:A344"/>
    <mergeCell ref="A345:A346"/>
    <mergeCell ref="A347:A350"/>
    <mergeCell ref="A351:A352"/>
    <mergeCell ref="A353:A356"/>
    <mergeCell ref="A357:A360"/>
    <mergeCell ref="A361:A364"/>
    <mergeCell ref="A365:A368"/>
    <mergeCell ref="A369:A370"/>
    <mergeCell ref="A371:A374"/>
    <mergeCell ref="A375:A376"/>
    <mergeCell ref="A377:A378"/>
    <mergeCell ref="A379:A382"/>
    <mergeCell ref="A261:A264"/>
    <mergeCell ref="A265:A268"/>
    <mergeCell ref="A269:A272"/>
    <mergeCell ref="A273:A276"/>
    <mergeCell ref="A277:A278"/>
    <mergeCell ref="A279:A280"/>
    <mergeCell ref="A281:A284"/>
    <mergeCell ref="A229:A232"/>
    <mergeCell ref="A233:A234"/>
    <mergeCell ref="A235:A236"/>
    <mergeCell ref="A237:A240"/>
    <mergeCell ref="A241:A244"/>
    <mergeCell ref="A245:A248"/>
    <mergeCell ref="A157:A158"/>
    <mergeCell ref="A159:A160"/>
    <mergeCell ref="A161:A162"/>
    <mergeCell ref="A163:A164"/>
    <mergeCell ref="A165:A166"/>
    <mergeCell ref="A167:A168"/>
    <mergeCell ref="A169:A170"/>
    <mergeCell ref="A171:A172"/>
    <mergeCell ref="A181:A182"/>
    <mergeCell ref="A173:A174"/>
    <mergeCell ref="A175:A178"/>
    <mergeCell ref="A179:A180"/>
    <mergeCell ref="A183:A184"/>
    <mergeCell ref="A185:A186"/>
    <mergeCell ref="A187:A188"/>
    <mergeCell ref="A189:A192"/>
    <mergeCell ref="A193:A194"/>
    <mergeCell ref="A195:A196"/>
    <mergeCell ref="A197:A200"/>
    <mergeCell ref="A201:A204"/>
    <mergeCell ref="A205:A208"/>
    <mergeCell ref="A209:A210"/>
    <mergeCell ref="A211:A212"/>
    <mergeCell ref="A213:A214"/>
    <mergeCell ref="A215:A218"/>
    <mergeCell ref="A219:A220"/>
    <mergeCell ref="A221:A222"/>
    <mergeCell ref="A249:A252"/>
    <mergeCell ref="A253:A256"/>
    <mergeCell ref="A257:A260"/>
    <mergeCell ref="A223:A224"/>
    <mergeCell ref="A225:A228"/>
    <mergeCell ref="A321:A324"/>
    <mergeCell ref="A325:A328"/>
    <mergeCell ref="A329:A332"/>
    <mergeCell ref="A333:A334"/>
    <mergeCell ref="A335:A338"/>
    <mergeCell ref="A339:A340"/>
    <mergeCell ref="A285:A286"/>
    <mergeCell ref="A287:A290"/>
    <mergeCell ref="A383:A384"/>
    <mergeCell ref="A385:A386"/>
    <mergeCell ref="A387:A388"/>
    <mergeCell ref="A389:A390"/>
    <mergeCell ref="A391:A394"/>
    <mergeCell ref="A395:A396"/>
    <mergeCell ref="A397:A398"/>
    <mergeCell ref="A399:A400"/>
    <mergeCell ref="A401:A402"/>
    <mergeCell ref="A403:A406"/>
    <mergeCell ref="A407:A410"/>
    <mergeCell ref="A411:A414"/>
    <mergeCell ref="A415:A416"/>
    <mergeCell ref="A417:A418"/>
    <mergeCell ref="A419:A422"/>
    <mergeCell ref="A423:A426"/>
    <mergeCell ref="A427:A428"/>
    <mergeCell ref="A429:A432"/>
    <mergeCell ref="A433:A434"/>
    <mergeCell ref="A435:A436"/>
    <mergeCell ref="A437:A440"/>
    <mergeCell ref="A441:A442"/>
    <mergeCell ref="A443:A446"/>
    <mergeCell ref="A447:A448"/>
    <mergeCell ref="A449:A450"/>
    <mergeCell ref="A451:A452"/>
    <mergeCell ref="A453:A454"/>
    <mergeCell ref="A455:A458"/>
    <mergeCell ref="A459:A462"/>
    <mergeCell ref="A463:A464"/>
    <mergeCell ref="A465:A466"/>
    <mergeCell ref="A467:A470"/>
    <mergeCell ref="A471:A474"/>
    <mergeCell ref="A475:A476"/>
    <mergeCell ref="A477:A478"/>
    <mergeCell ref="A479:A482"/>
    <mergeCell ref="A483:A484"/>
    <mergeCell ref="A517:A518"/>
    <mergeCell ref="A519:A520"/>
    <mergeCell ref="A521:A522"/>
    <mergeCell ref="A523:A524"/>
    <mergeCell ref="A485:A486"/>
    <mergeCell ref="A487:A488"/>
    <mergeCell ref="A489:A490"/>
    <mergeCell ref="A491:A492"/>
    <mergeCell ref="A493:A494"/>
    <mergeCell ref="A495:A496"/>
    <mergeCell ref="A497:A498"/>
    <mergeCell ref="A499:A502"/>
    <mergeCell ref="A503:A506"/>
    <mergeCell ref="A547:A548"/>
    <mergeCell ref="A549:A550"/>
    <mergeCell ref="A551:A554"/>
    <mergeCell ref="A555:A556"/>
    <mergeCell ref="A557:A558"/>
    <mergeCell ref="A559:A560"/>
    <mergeCell ref="A561:A562"/>
    <mergeCell ref="A563:A564"/>
    <mergeCell ref="B155:B156"/>
    <mergeCell ref="A155:A156"/>
    <mergeCell ref="A525:A528"/>
    <mergeCell ref="A529:A530"/>
    <mergeCell ref="A531:A532"/>
    <mergeCell ref="A533:A534"/>
    <mergeCell ref="A535:A536"/>
    <mergeCell ref="A537:A538"/>
    <mergeCell ref="A539:A540"/>
    <mergeCell ref="A541:A542"/>
    <mergeCell ref="A543:A546"/>
    <mergeCell ref="A507:A508"/>
    <mergeCell ref="A509:A510"/>
    <mergeCell ref="A511:A512"/>
    <mergeCell ref="A513:A514"/>
    <mergeCell ref="A515:A516"/>
    <mergeCell ref="B7:B27"/>
    <mergeCell ref="A7:A27"/>
    <mergeCell ref="A28:A86"/>
    <mergeCell ref="B28:B86"/>
    <mergeCell ref="A87:A150"/>
    <mergeCell ref="B87:B150"/>
    <mergeCell ref="A151:A154"/>
    <mergeCell ref="B151:B152"/>
    <mergeCell ref="B153:B154"/>
  </mergeCells>
  <pageMargins left="0.70866141732283472" right="0.70866141732283472" top="0.74803149606299213" bottom="0.74803149606299213" header="0.31496062992125984" footer="0.31496062992125984"/>
  <pageSetup scale="5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2"/>
  <sheetViews>
    <sheetView view="pageBreakPreview" zoomScale="60" zoomScaleNormal="100" workbookViewId="0">
      <selection activeCell="B6" sqref="B6:B90"/>
    </sheetView>
  </sheetViews>
  <sheetFormatPr baseColWidth="10" defaultRowHeight="15"/>
  <cols>
    <col min="1" max="1" width="24" customWidth="1"/>
    <col min="2" max="2" width="38" customWidth="1"/>
    <col min="3" max="3" width="63" customWidth="1"/>
    <col min="4" max="4" width="16.5703125" customWidth="1"/>
    <col min="5" max="5" width="18.85546875" customWidth="1"/>
    <col min="6" max="6" width="20.42578125" customWidth="1"/>
    <col min="7" max="7" width="13.28515625" customWidth="1"/>
  </cols>
  <sheetData>
    <row r="1" spans="1:7">
      <c r="A1" s="731" t="s">
        <v>0</v>
      </c>
      <c r="B1" s="731"/>
      <c r="C1" s="731"/>
      <c r="D1" s="731"/>
      <c r="E1" s="731"/>
      <c r="F1" s="731"/>
      <c r="G1" s="731"/>
    </row>
    <row r="2" spans="1:7">
      <c r="A2" s="732" t="s">
        <v>311</v>
      </c>
      <c r="B2" s="732"/>
      <c r="C2" s="732"/>
      <c r="D2" s="732"/>
      <c r="E2" s="732"/>
      <c r="F2" s="732"/>
      <c r="G2" s="732"/>
    </row>
    <row r="3" spans="1:7">
      <c r="A3" s="732" t="s">
        <v>312</v>
      </c>
      <c r="B3" s="732"/>
      <c r="C3" s="732"/>
      <c r="D3" s="732"/>
      <c r="E3" s="732"/>
      <c r="F3" s="732"/>
      <c r="G3" s="732"/>
    </row>
    <row r="4" spans="1:7" ht="15.75" thickBot="1">
      <c r="A4" s="733" t="s">
        <v>309</v>
      </c>
      <c r="B4" s="733"/>
      <c r="C4" s="733"/>
      <c r="D4" s="733"/>
      <c r="E4" s="733"/>
      <c r="F4" s="733"/>
      <c r="G4" s="733"/>
    </row>
    <row r="5" spans="1:7" ht="52.5" customHeight="1" thickBot="1">
      <c r="A5" s="521" t="s">
        <v>313</v>
      </c>
      <c r="B5" s="522" t="s">
        <v>314</v>
      </c>
      <c r="C5" s="14" t="s">
        <v>2</v>
      </c>
      <c r="D5" s="14" t="s">
        <v>3</v>
      </c>
      <c r="E5" s="522" t="s">
        <v>4</v>
      </c>
      <c r="F5" s="522" t="s">
        <v>5</v>
      </c>
      <c r="G5" s="523" t="s">
        <v>310</v>
      </c>
    </row>
    <row r="6" spans="1:7" s="529" customFormat="1" ht="23.25" customHeight="1">
      <c r="A6" s="722" t="s">
        <v>4936</v>
      </c>
      <c r="B6" s="724" t="s">
        <v>7</v>
      </c>
      <c r="C6" s="524" t="s">
        <v>490</v>
      </c>
      <c r="D6" s="525">
        <v>2</v>
      </c>
      <c r="E6" s="526">
        <v>500</v>
      </c>
      <c r="F6" s="527">
        <f t="shared" ref="F6:F69" si="0">+D6*E6</f>
        <v>1000</v>
      </c>
      <c r="G6" s="528">
        <v>122</v>
      </c>
    </row>
    <row r="7" spans="1:7">
      <c r="A7" s="723"/>
      <c r="B7" s="725"/>
      <c r="C7" s="530" t="s">
        <v>497</v>
      </c>
      <c r="D7" s="531">
        <v>10000</v>
      </c>
      <c r="E7" s="532">
        <v>1</v>
      </c>
      <c r="F7" s="533">
        <f t="shared" si="0"/>
        <v>10000</v>
      </c>
      <c r="G7" s="534">
        <v>168</v>
      </c>
    </row>
    <row r="8" spans="1:7">
      <c r="A8" s="723"/>
      <c r="B8" s="725"/>
      <c r="C8" s="530" t="s">
        <v>409</v>
      </c>
      <c r="D8" s="531">
        <v>25000</v>
      </c>
      <c r="E8" s="535">
        <v>1</v>
      </c>
      <c r="F8" s="533">
        <f t="shared" si="0"/>
        <v>25000</v>
      </c>
      <c r="G8" s="534">
        <v>171</v>
      </c>
    </row>
    <row r="9" spans="1:7">
      <c r="A9" s="723"/>
      <c r="B9" s="725"/>
      <c r="C9" s="530" t="s">
        <v>21</v>
      </c>
      <c r="D9" s="531">
        <v>10000</v>
      </c>
      <c r="E9" s="532">
        <v>1</v>
      </c>
      <c r="F9" s="533">
        <f t="shared" si="0"/>
        <v>10000</v>
      </c>
      <c r="G9" s="534">
        <v>174</v>
      </c>
    </row>
    <row r="10" spans="1:7">
      <c r="A10" s="723"/>
      <c r="B10" s="725"/>
      <c r="C10" s="530" t="s">
        <v>27</v>
      </c>
      <c r="D10" s="531">
        <v>5000</v>
      </c>
      <c r="E10" s="532">
        <v>1</v>
      </c>
      <c r="F10" s="533">
        <f t="shared" si="0"/>
        <v>5000</v>
      </c>
      <c r="G10" s="534">
        <v>199</v>
      </c>
    </row>
    <row r="11" spans="1:7">
      <c r="A11" s="723"/>
      <c r="B11" s="725"/>
      <c r="C11" s="530" t="s">
        <v>318</v>
      </c>
      <c r="D11" s="531">
        <v>60</v>
      </c>
      <c r="E11" s="535">
        <v>5</v>
      </c>
      <c r="F11" s="533">
        <f t="shared" si="0"/>
        <v>300</v>
      </c>
      <c r="G11" s="534">
        <v>211</v>
      </c>
    </row>
    <row r="12" spans="1:7">
      <c r="A12" s="723"/>
      <c r="B12" s="725"/>
      <c r="C12" s="530" t="s">
        <v>374</v>
      </c>
      <c r="D12" s="531">
        <v>21.5</v>
      </c>
      <c r="E12" s="535">
        <v>15</v>
      </c>
      <c r="F12" s="533">
        <f t="shared" si="0"/>
        <v>322.5</v>
      </c>
      <c r="G12" s="534">
        <v>211</v>
      </c>
    </row>
    <row r="13" spans="1:7">
      <c r="A13" s="723"/>
      <c r="B13" s="725"/>
      <c r="C13" s="530" t="s">
        <v>380</v>
      </c>
      <c r="D13" s="531">
        <v>12</v>
      </c>
      <c r="E13" s="535">
        <v>40</v>
      </c>
      <c r="F13" s="533">
        <f t="shared" si="0"/>
        <v>480</v>
      </c>
      <c r="G13" s="534">
        <v>211</v>
      </c>
    </row>
    <row r="14" spans="1:7">
      <c r="A14" s="723"/>
      <c r="B14" s="725"/>
      <c r="C14" s="530" t="s">
        <v>464</v>
      </c>
      <c r="D14" s="531">
        <v>8.75</v>
      </c>
      <c r="E14" s="532">
        <v>50</v>
      </c>
      <c r="F14" s="533">
        <f t="shared" si="0"/>
        <v>437.5</v>
      </c>
      <c r="G14" s="534">
        <v>232</v>
      </c>
    </row>
    <row r="15" spans="1:7">
      <c r="A15" s="723"/>
      <c r="B15" s="725"/>
      <c r="C15" s="530" t="s">
        <v>350</v>
      </c>
      <c r="D15" s="531">
        <v>40.549999999999997</v>
      </c>
      <c r="E15" s="535">
        <v>60</v>
      </c>
      <c r="F15" s="533">
        <f t="shared" si="0"/>
        <v>2433</v>
      </c>
      <c r="G15" s="534">
        <v>241</v>
      </c>
    </row>
    <row r="16" spans="1:7">
      <c r="A16" s="723"/>
      <c r="B16" s="725"/>
      <c r="C16" s="530" t="s">
        <v>382</v>
      </c>
      <c r="D16" s="531">
        <v>4.5</v>
      </c>
      <c r="E16" s="535">
        <v>500</v>
      </c>
      <c r="F16" s="533">
        <f t="shared" si="0"/>
        <v>2250</v>
      </c>
      <c r="G16" s="534">
        <v>241</v>
      </c>
    </row>
    <row r="17" spans="1:7">
      <c r="A17" s="723"/>
      <c r="B17" s="725"/>
      <c r="C17" s="530" t="s">
        <v>389</v>
      </c>
      <c r="D17" s="531">
        <v>0.46</v>
      </c>
      <c r="E17" s="532">
        <v>3000</v>
      </c>
      <c r="F17" s="533">
        <f t="shared" si="0"/>
        <v>1380</v>
      </c>
      <c r="G17" s="534">
        <v>241</v>
      </c>
    </row>
    <row r="18" spans="1:7">
      <c r="A18" s="723"/>
      <c r="B18" s="725"/>
      <c r="C18" s="530" t="s">
        <v>388</v>
      </c>
      <c r="D18" s="531">
        <v>0.46</v>
      </c>
      <c r="E18" s="532">
        <v>4875</v>
      </c>
      <c r="F18" s="533">
        <f t="shared" si="0"/>
        <v>2242.5</v>
      </c>
      <c r="G18" s="534">
        <v>241</v>
      </c>
    </row>
    <row r="19" spans="1:7">
      <c r="A19" s="723"/>
      <c r="B19" s="725"/>
      <c r="C19" s="530" t="s">
        <v>386</v>
      </c>
      <c r="D19" s="531">
        <v>4.5</v>
      </c>
      <c r="E19" s="535">
        <v>500</v>
      </c>
      <c r="F19" s="533">
        <f t="shared" si="0"/>
        <v>2250</v>
      </c>
      <c r="G19" s="534">
        <v>241</v>
      </c>
    </row>
    <row r="20" spans="1:7">
      <c r="A20" s="723"/>
      <c r="B20" s="725"/>
      <c r="C20" s="530" t="s">
        <v>345</v>
      </c>
      <c r="D20" s="531">
        <v>33.82</v>
      </c>
      <c r="E20" s="532">
        <v>260</v>
      </c>
      <c r="F20" s="533">
        <f t="shared" si="0"/>
        <v>8793.2000000000007</v>
      </c>
      <c r="G20" s="534">
        <v>241</v>
      </c>
    </row>
    <row r="21" spans="1:7">
      <c r="A21" s="723"/>
      <c r="B21" s="725"/>
      <c r="C21" s="530" t="s">
        <v>406</v>
      </c>
      <c r="D21" s="531">
        <v>0.38</v>
      </c>
      <c r="E21" s="532">
        <v>250</v>
      </c>
      <c r="F21" s="533">
        <f t="shared" si="0"/>
        <v>95</v>
      </c>
      <c r="G21" s="534">
        <v>243</v>
      </c>
    </row>
    <row r="22" spans="1:7">
      <c r="A22" s="723"/>
      <c r="B22" s="725"/>
      <c r="C22" s="530" t="s">
        <v>385</v>
      </c>
      <c r="D22" s="531">
        <v>0.4</v>
      </c>
      <c r="E22" s="535">
        <v>300</v>
      </c>
      <c r="F22" s="533">
        <f t="shared" si="0"/>
        <v>120</v>
      </c>
      <c r="G22" s="534">
        <v>243</v>
      </c>
    </row>
    <row r="23" spans="1:7">
      <c r="A23" s="723"/>
      <c r="B23" s="725"/>
      <c r="C23" s="530" t="s">
        <v>390</v>
      </c>
      <c r="D23" s="531">
        <v>0.34</v>
      </c>
      <c r="E23" s="532">
        <v>500</v>
      </c>
      <c r="F23" s="533">
        <f t="shared" si="0"/>
        <v>170</v>
      </c>
      <c r="G23" s="534">
        <v>243</v>
      </c>
    </row>
    <row r="24" spans="1:7">
      <c r="A24" s="723"/>
      <c r="B24" s="725"/>
      <c r="C24" s="530" t="s">
        <v>381</v>
      </c>
      <c r="D24" s="531">
        <v>0.34</v>
      </c>
      <c r="E24" s="532">
        <v>700</v>
      </c>
      <c r="F24" s="533">
        <f t="shared" si="0"/>
        <v>238.00000000000003</v>
      </c>
      <c r="G24" s="534">
        <v>243</v>
      </c>
    </row>
    <row r="25" spans="1:7">
      <c r="A25" s="723"/>
      <c r="B25" s="725"/>
      <c r="C25" s="530" t="s">
        <v>375</v>
      </c>
      <c r="D25" s="531">
        <v>10.91</v>
      </c>
      <c r="E25" s="535">
        <v>50</v>
      </c>
      <c r="F25" s="533">
        <f t="shared" si="0"/>
        <v>545.5</v>
      </c>
      <c r="G25" s="534">
        <v>243</v>
      </c>
    </row>
    <row r="26" spans="1:7">
      <c r="A26" s="723"/>
      <c r="B26" s="725"/>
      <c r="C26" s="530" t="s">
        <v>376</v>
      </c>
      <c r="D26" s="531">
        <v>12.07</v>
      </c>
      <c r="E26" s="532">
        <v>20</v>
      </c>
      <c r="F26" s="533">
        <f t="shared" si="0"/>
        <v>241.4</v>
      </c>
      <c r="G26" s="534">
        <v>243</v>
      </c>
    </row>
    <row r="27" spans="1:7">
      <c r="A27" s="723"/>
      <c r="B27" s="725"/>
      <c r="C27" s="530" t="s">
        <v>487</v>
      </c>
      <c r="D27" s="531">
        <v>25.75</v>
      </c>
      <c r="E27" s="532">
        <v>30</v>
      </c>
      <c r="F27" s="533">
        <f t="shared" si="0"/>
        <v>772.5</v>
      </c>
      <c r="G27" s="534">
        <v>243</v>
      </c>
    </row>
    <row r="28" spans="1:7">
      <c r="A28" s="723"/>
      <c r="B28" s="725"/>
      <c r="C28" s="530" t="s">
        <v>325</v>
      </c>
      <c r="D28" s="531">
        <v>8.75</v>
      </c>
      <c r="E28" s="535">
        <v>6</v>
      </c>
      <c r="F28" s="533">
        <f t="shared" si="0"/>
        <v>52.5</v>
      </c>
      <c r="G28" s="534">
        <v>244</v>
      </c>
    </row>
    <row r="29" spans="1:7">
      <c r="A29" s="723"/>
      <c r="B29" s="725"/>
      <c r="C29" s="530" t="s">
        <v>360</v>
      </c>
      <c r="D29" s="531">
        <v>6.5</v>
      </c>
      <c r="E29" s="532">
        <v>6</v>
      </c>
      <c r="F29" s="533">
        <f t="shared" si="0"/>
        <v>39</v>
      </c>
      <c r="G29" s="534">
        <v>244</v>
      </c>
    </row>
    <row r="30" spans="1:7">
      <c r="A30" s="723"/>
      <c r="B30" s="725"/>
      <c r="C30" s="530" t="s">
        <v>333</v>
      </c>
      <c r="D30" s="531">
        <v>2.5</v>
      </c>
      <c r="E30" s="532">
        <v>6</v>
      </c>
      <c r="F30" s="533">
        <f t="shared" si="0"/>
        <v>15</v>
      </c>
      <c r="G30" s="534">
        <v>244</v>
      </c>
    </row>
    <row r="31" spans="1:7">
      <c r="A31" s="723"/>
      <c r="B31" s="725"/>
      <c r="C31" s="530" t="s">
        <v>399</v>
      </c>
      <c r="D31" s="531">
        <v>7.6</v>
      </c>
      <c r="E31" s="535">
        <v>6</v>
      </c>
      <c r="F31" s="533">
        <f t="shared" si="0"/>
        <v>45.599999999999994</v>
      </c>
      <c r="G31" s="534">
        <v>244</v>
      </c>
    </row>
    <row r="32" spans="1:7">
      <c r="A32" s="723"/>
      <c r="B32" s="725"/>
      <c r="C32" s="530" t="s">
        <v>398</v>
      </c>
      <c r="D32" s="531">
        <v>31</v>
      </c>
      <c r="E32" s="532">
        <v>6</v>
      </c>
      <c r="F32" s="533">
        <f t="shared" si="0"/>
        <v>186</v>
      </c>
      <c r="G32" s="534">
        <v>244</v>
      </c>
    </row>
    <row r="33" spans="1:7">
      <c r="A33" s="723"/>
      <c r="B33" s="725"/>
      <c r="C33" s="530" t="s">
        <v>320</v>
      </c>
      <c r="D33" s="531">
        <v>88</v>
      </c>
      <c r="E33" s="532">
        <v>8</v>
      </c>
      <c r="F33" s="533">
        <f t="shared" si="0"/>
        <v>704</v>
      </c>
      <c r="G33" s="534">
        <v>244</v>
      </c>
    </row>
    <row r="34" spans="1:7">
      <c r="A34" s="723"/>
      <c r="B34" s="725"/>
      <c r="C34" s="530" t="s">
        <v>436</v>
      </c>
      <c r="D34" s="531">
        <v>69.55</v>
      </c>
      <c r="E34" s="532">
        <v>12</v>
      </c>
      <c r="F34" s="533">
        <f t="shared" si="0"/>
        <v>834.59999999999991</v>
      </c>
      <c r="G34" s="534">
        <v>267</v>
      </c>
    </row>
    <row r="35" spans="1:7">
      <c r="A35" s="723"/>
      <c r="B35" s="725"/>
      <c r="C35" s="530" t="s">
        <v>437</v>
      </c>
      <c r="D35" s="531">
        <v>69.55</v>
      </c>
      <c r="E35" s="532">
        <v>12</v>
      </c>
      <c r="F35" s="533">
        <f t="shared" si="0"/>
        <v>834.59999999999991</v>
      </c>
      <c r="G35" s="534">
        <v>267</v>
      </c>
    </row>
    <row r="36" spans="1:7" ht="22.5" customHeight="1">
      <c r="A36" s="723"/>
      <c r="B36" s="725"/>
      <c r="C36" s="530" t="s">
        <v>438</v>
      </c>
      <c r="D36" s="531">
        <v>69.55</v>
      </c>
      <c r="E36" s="532">
        <v>12</v>
      </c>
      <c r="F36" s="533">
        <f t="shared" si="0"/>
        <v>834.59999999999991</v>
      </c>
      <c r="G36" s="534">
        <v>267</v>
      </c>
    </row>
    <row r="37" spans="1:7">
      <c r="A37" s="723"/>
      <c r="B37" s="725"/>
      <c r="C37" s="530" t="s">
        <v>439</v>
      </c>
      <c r="D37" s="531">
        <v>69.55</v>
      </c>
      <c r="E37" s="532">
        <v>12</v>
      </c>
      <c r="F37" s="533">
        <f t="shared" si="0"/>
        <v>834.59999999999991</v>
      </c>
      <c r="G37" s="534">
        <v>267</v>
      </c>
    </row>
    <row r="38" spans="1:7">
      <c r="A38" s="723"/>
      <c r="B38" s="725"/>
      <c r="C38" s="530" t="s">
        <v>454</v>
      </c>
      <c r="D38" s="531">
        <v>75</v>
      </c>
      <c r="E38" s="532">
        <v>25</v>
      </c>
      <c r="F38" s="533">
        <f t="shared" si="0"/>
        <v>1875</v>
      </c>
      <c r="G38" s="534">
        <v>267</v>
      </c>
    </row>
    <row r="39" spans="1:7">
      <c r="A39" s="723"/>
      <c r="B39" s="725"/>
      <c r="C39" s="530" t="s">
        <v>440</v>
      </c>
      <c r="D39" s="531">
        <v>225</v>
      </c>
      <c r="E39" s="532">
        <v>12</v>
      </c>
      <c r="F39" s="533">
        <f t="shared" si="0"/>
        <v>2700</v>
      </c>
      <c r="G39" s="534">
        <v>267</v>
      </c>
    </row>
    <row r="40" spans="1:7">
      <c r="A40" s="723"/>
      <c r="B40" s="725"/>
      <c r="C40" s="530" t="s">
        <v>369</v>
      </c>
      <c r="D40" s="531">
        <v>3</v>
      </c>
      <c r="E40" s="532">
        <v>25</v>
      </c>
      <c r="F40" s="533">
        <f t="shared" si="0"/>
        <v>75</v>
      </c>
      <c r="G40" s="534">
        <v>268</v>
      </c>
    </row>
    <row r="41" spans="1:7">
      <c r="A41" s="723"/>
      <c r="B41" s="725"/>
      <c r="C41" s="530" t="s">
        <v>373</v>
      </c>
      <c r="D41" s="531">
        <v>3</v>
      </c>
      <c r="E41" s="535">
        <v>30</v>
      </c>
      <c r="F41" s="533">
        <f t="shared" si="0"/>
        <v>90</v>
      </c>
      <c r="G41" s="534">
        <v>268</v>
      </c>
    </row>
    <row r="42" spans="1:7">
      <c r="A42" s="723"/>
      <c r="B42" s="725"/>
      <c r="C42" s="530" t="s">
        <v>372</v>
      </c>
      <c r="D42" s="531">
        <v>4</v>
      </c>
      <c r="E42" s="532">
        <v>70</v>
      </c>
      <c r="F42" s="533">
        <f t="shared" si="0"/>
        <v>280</v>
      </c>
      <c r="G42" s="534">
        <v>268</v>
      </c>
    </row>
    <row r="43" spans="1:7">
      <c r="A43" s="723"/>
      <c r="B43" s="725"/>
      <c r="C43" s="530" t="s">
        <v>383</v>
      </c>
      <c r="D43" s="531">
        <v>5</v>
      </c>
      <c r="E43" s="535">
        <v>200</v>
      </c>
      <c r="F43" s="533">
        <f t="shared" si="0"/>
        <v>1000</v>
      </c>
      <c r="G43" s="534">
        <v>268</v>
      </c>
    </row>
    <row r="44" spans="1:7">
      <c r="A44" s="723"/>
      <c r="B44" s="725"/>
      <c r="C44" s="530" t="s">
        <v>338</v>
      </c>
      <c r="D44" s="531">
        <v>2.75</v>
      </c>
      <c r="E44" s="535">
        <v>1</v>
      </c>
      <c r="F44" s="533">
        <f t="shared" si="0"/>
        <v>2.75</v>
      </c>
      <c r="G44" s="534">
        <v>291</v>
      </c>
    </row>
    <row r="45" spans="1:7">
      <c r="A45" s="723"/>
      <c r="B45" s="725"/>
      <c r="C45" s="530" t="s">
        <v>332</v>
      </c>
      <c r="D45" s="531">
        <v>1.07</v>
      </c>
      <c r="E45" s="535">
        <v>12</v>
      </c>
      <c r="F45" s="533">
        <f t="shared" si="0"/>
        <v>12.84</v>
      </c>
      <c r="G45" s="534">
        <v>291</v>
      </c>
    </row>
    <row r="46" spans="1:7">
      <c r="A46" s="723"/>
      <c r="B46" s="725"/>
      <c r="C46" s="530" t="s">
        <v>351</v>
      </c>
      <c r="D46" s="531">
        <v>1.07</v>
      </c>
      <c r="E46" s="535">
        <v>24</v>
      </c>
      <c r="F46" s="533">
        <f t="shared" si="0"/>
        <v>25.68</v>
      </c>
      <c r="G46" s="534">
        <v>291</v>
      </c>
    </row>
    <row r="47" spans="1:7">
      <c r="A47" s="723"/>
      <c r="B47" s="725"/>
      <c r="C47" s="530" t="s">
        <v>357</v>
      </c>
      <c r="D47" s="531">
        <v>15.5</v>
      </c>
      <c r="E47" s="535">
        <v>2</v>
      </c>
      <c r="F47" s="533">
        <f t="shared" si="0"/>
        <v>31</v>
      </c>
      <c r="G47" s="534">
        <v>291</v>
      </c>
    </row>
    <row r="48" spans="1:7">
      <c r="A48" s="723"/>
      <c r="B48" s="725"/>
      <c r="C48" s="530" t="s">
        <v>361</v>
      </c>
      <c r="D48" s="531">
        <v>1.1000000000000001</v>
      </c>
      <c r="E48" s="532">
        <v>30</v>
      </c>
      <c r="F48" s="533">
        <f t="shared" si="0"/>
        <v>33</v>
      </c>
      <c r="G48" s="534">
        <v>291</v>
      </c>
    </row>
    <row r="49" spans="1:7">
      <c r="A49" s="723"/>
      <c r="B49" s="725"/>
      <c r="C49" s="530" t="s">
        <v>326</v>
      </c>
      <c r="D49" s="531">
        <v>3</v>
      </c>
      <c r="E49" s="535">
        <v>12</v>
      </c>
      <c r="F49" s="533">
        <f t="shared" si="0"/>
        <v>36</v>
      </c>
      <c r="G49" s="534">
        <v>291</v>
      </c>
    </row>
    <row r="50" spans="1:7">
      <c r="A50" s="723"/>
      <c r="B50" s="725"/>
      <c r="C50" s="530" t="s">
        <v>364</v>
      </c>
      <c r="D50" s="531">
        <v>3.65</v>
      </c>
      <c r="E50" s="535">
        <v>10</v>
      </c>
      <c r="F50" s="533">
        <f t="shared" si="0"/>
        <v>36.5</v>
      </c>
      <c r="G50" s="534">
        <v>291</v>
      </c>
    </row>
    <row r="51" spans="1:7">
      <c r="A51" s="723"/>
      <c r="B51" s="725"/>
      <c r="C51" s="530" t="s">
        <v>327</v>
      </c>
      <c r="D51" s="531">
        <v>45.02</v>
      </c>
      <c r="E51" s="535">
        <v>1</v>
      </c>
      <c r="F51" s="533">
        <f t="shared" si="0"/>
        <v>45.02</v>
      </c>
      <c r="G51" s="534">
        <v>291</v>
      </c>
    </row>
    <row r="52" spans="1:7">
      <c r="A52" s="723"/>
      <c r="B52" s="725"/>
      <c r="C52" s="530" t="s">
        <v>378</v>
      </c>
      <c r="D52" s="531">
        <v>1.01</v>
      </c>
      <c r="E52" s="535">
        <v>50</v>
      </c>
      <c r="F52" s="533">
        <f t="shared" si="0"/>
        <v>50.5</v>
      </c>
      <c r="G52" s="534">
        <v>291</v>
      </c>
    </row>
    <row r="53" spans="1:7">
      <c r="A53" s="723"/>
      <c r="B53" s="725"/>
      <c r="C53" s="530" t="s">
        <v>321</v>
      </c>
      <c r="D53" s="531">
        <v>4.5</v>
      </c>
      <c r="E53" s="535">
        <v>12</v>
      </c>
      <c r="F53" s="533">
        <f t="shared" si="0"/>
        <v>54</v>
      </c>
      <c r="G53" s="534">
        <v>291</v>
      </c>
    </row>
    <row r="54" spans="1:7">
      <c r="A54" s="723"/>
      <c r="B54" s="725"/>
      <c r="C54" s="530" t="s">
        <v>315</v>
      </c>
      <c r="D54" s="531">
        <v>1</v>
      </c>
      <c r="E54" s="532">
        <v>58</v>
      </c>
      <c r="F54" s="533">
        <f t="shared" si="0"/>
        <v>58</v>
      </c>
      <c r="G54" s="534">
        <v>291</v>
      </c>
    </row>
    <row r="55" spans="1:7">
      <c r="A55" s="723"/>
      <c r="B55" s="725"/>
      <c r="C55" s="530" t="s">
        <v>331</v>
      </c>
      <c r="D55" s="531">
        <v>4.95</v>
      </c>
      <c r="E55" s="535">
        <v>12</v>
      </c>
      <c r="F55" s="533">
        <f t="shared" si="0"/>
        <v>59.400000000000006</v>
      </c>
      <c r="G55" s="534">
        <v>291</v>
      </c>
    </row>
    <row r="56" spans="1:7">
      <c r="A56" s="723"/>
      <c r="B56" s="725"/>
      <c r="C56" s="530" t="s">
        <v>362</v>
      </c>
      <c r="D56" s="531">
        <v>13</v>
      </c>
      <c r="E56" s="535">
        <v>5</v>
      </c>
      <c r="F56" s="533">
        <f t="shared" si="0"/>
        <v>65</v>
      </c>
      <c r="G56" s="534">
        <v>291</v>
      </c>
    </row>
    <row r="57" spans="1:7" s="537" customFormat="1">
      <c r="A57" s="723"/>
      <c r="B57" s="725"/>
      <c r="C57" s="536" t="s">
        <v>402</v>
      </c>
      <c r="D57" s="531">
        <v>3.9</v>
      </c>
      <c r="E57" s="532">
        <v>25</v>
      </c>
      <c r="F57" s="533">
        <f t="shared" si="0"/>
        <v>97.5</v>
      </c>
      <c r="G57" s="534">
        <v>291</v>
      </c>
    </row>
    <row r="58" spans="1:7" s="537" customFormat="1">
      <c r="A58" s="723"/>
      <c r="B58" s="725"/>
      <c r="C58" s="536" t="s">
        <v>355</v>
      </c>
      <c r="D58" s="531">
        <v>100</v>
      </c>
      <c r="E58" s="535">
        <v>1</v>
      </c>
      <c r="F58" s="533">
        <f t="shared" si="0"/>
        <v>100</v>
      </c>
      <c r="G58" s="534">
        <v>291</v>
      </c>
    </row>
    <row r="59" spans="1:7" s="537" customFormat="1">
      <c r="A59" s="723"/>
      <c r="B59" s="725"/>
      <c r="C59" s="536" t="s">
        <v>343</v>
      </c>
      <c r="D59" s="531">
        <v>20.29</v>
      </c>
      <c r="E59" s="532">
        <v>5</v>
      </c>
      <c r="F59" s="533">
        <f t="shared" si="0"/>
        <v>101.44999999999999</v>
      </c>
      <c r="G59" s="534">
        <v>291</v>
      </c>
    </row>
    <row r="60" spans="1:7" s="537" customFormat="1">
      <c r="A60" s="723"/>
      <c r="B60" s="725"/>
      <c r="C60" s="536" t="s">
        <v>397</v>
      </c>
      <c r="D60" s="531">
        <v>7.3</v>
      </c>
      <c r="E60" s="532">
        <v>15</v>
      </c>
      <c r="F60" s="533">
        <f t="shared" si="0"/>
        <v>109.5</v>
      </c>
      <c r="G60" s="534">
        <v>291</v>
      </c>
    </row>
    <row r="61" spans="1:7" s="537" customFormat="1">
      <c r="A61" s="723"/>
      <c r="B61" s="725"/>
      <c r="C61" s="536" t="s">
        <v>324</v>
      </c>
      <c r="D61" s="531">
        <v>6</v>
      </c>
      <c r="E61" s="532">
        <v>20</v>
      </c>
      <c r="F61" s="533">
        <f t="shared" si="0"/>
        <v>120</v>
      </c>
      <c r="G61" s="534">
        <v>291</v>
      </c>
    </row>
    <row r="62" spans="1:7" s="537" customFormat="1">
      <c r="A62" s="723"/>
      <c r="B62" s="725"/>
      <c r="C62" s="536" t="s">
        <v>377</v>
      </c>
      <c r="D62" s="531">
        <v>2.56</v>
      </c>
      <c r="E62" s="535">
        <v>50</v>
      </c>
      <c r="F62" s="533">
        <f t="shared" si="0"/>
        <v>128</v>
      </c>
      <c r="G62" s="534">
        <v>291</v>
      </c>
    </row>
    <row r="63" spans="1:7" s="537" customFormat="1">
      <c r="A63" s="723"/>
      <c r="B63" s="725"/>
      <c r="C63" s="536" t="s">
        <v>348</v>
      </c>
      <c r="D63" s="531">
        <v>12.87</v>
      </c>
      <c r="E63" s="535">
        <v>10</v>
      </c>
      <c r="F63" s="533">
        <f t="shared" si="0"/>
        <v>128.69999999999999</v>
      </c>
      <c r="G63" s="534">
        <v>291</v>
      </c>
    </row>
    <row r="64" spans="1:7" s="537" customFormat="1">
      <c r="A64" s="723"/>
      <c r="B64" s="725"/>
      <c r="C64" s="536" t="s">
        <v>444</v>
      </c>
      <c r="D64" s="531">
        <v>6.5</v>
      </c>
      <c r="E64" s="532">
        <v>20</v>
      </c>
      <c r="F64" s="533">
        <f t="shared" si="0"/>
        <v>130</v>
      </c>
      <c r="G64" s="534">
        <v>291</v>
      </c>
    </row>
    <row r="65" spans="1:7" s="537" customFormat="1">
      <c r="A65" s="723"/>
      <c r="B65" s="725"/>
      <c r="C65" s="536" t="s">
        <v>316</v>
      </c>
      <c r="D65" s="531">
        <v>2.5</v>
      </c>
      <c r="E65" s="532">
        <v>58</v>
      </c>
      <c r="F65" s="533">
        <f t="shared" si="0"/>
        <v>145</v>
      </c>
      <c r="G65" s="534">
        <v>291</v>
      </c>
    </row>
    <row r="66" spans="1:7" s="537" customFormat="1">
      <c r="A66" s="723"/>
      <c r="B66" s="725"/>
      <c r="C66" s="536" t="s">
        <v>450</v>
      </c>
      <c r="D66" s="531">
        <v>6</v>
      </c>
      <c r="E66" s="532">
        <v>25</v>
      </c>
      <c r="F66" s="533">
        <f t="shared" si="0"/>
        <v>150</v>
      </c>
      <c r="G66" s="534">
        <v>291</v>
      </c>
    </row>
    <row r="67" spans="1:7" s="537" customFormat="1">
      <c r="A67" s="723"/>
      <c r="B67" s="725"/>
      <c r="C67" s="536" t="s">
        <v>368</v>
      </c>
      <c r="D67" s="531">
        <v>11</v>
      </c>
      <c r="E67" s="535">
        <v>20</v>
      </c>
      <c r="F67" s="533">
        <f t="shared" si="0"/>
        <v>220</v>
      </c>
      <c r="G67" s="534">
        <v>291</v>
      </c>
    </row>
    <row r="68" spans="1:7" s="537" customFormat="1">
      <c r="A68" s="723"/>
      <c r="B68" s="725"/>
      <c r="C68" s="536" t="s">
        <v>322</v>
      </c>
      <c r="D68" s="531">
        <v>1.7</v>
      </c>
      <c r="E68" s="532">
        <v>146</v>
      </c>
      <c r="F68" s="533">
        <f t="shared" si="0"/>
        <v>248.2</v>
      </c>
      <c r="G68" s="534">
        <v>291</v>
      </c>
    </row>
    <row r="69" spans="1:7" s="537" customFormat="1">
      <c r="A69" s="723"/>
      <c r="B69" s="725"/>
      <c r="C69" s="536" t="s">
        <v>337</v>
      </c>
      <c r="D69" s="531">
        <v>2.2000000000000002</v>
      </c>
      <c r="E69" s="532">
        <v>120</v>
      </c>
      <c r="F69" s="533">
        <f t="shared" si="0"/>
        <v>264</v>
      </c>
      <c r="G69" s="534">
        <v>291</v>
      </c>
    </row>
    <row r="70" spans="1:7" s="537" customFormat="1">
      <c r="A70" s="723"/>
      <c r="B70" s="725"/>
      <c r="C70" s="536" t="s">
        <v>387</v>
      </c>
      <c r="D70" s="531">
        <v>0.6</v>
      </c>
      <c r="E70" s="535">
        <v>500</v>
      </c>
      <c r="F70" s="533">
        <f t="shared" ref="F70:F235" si="1">+D70*E70</f>
        <v>300</v>
      </c>
      <c r="G70" s="534">
        <v>291</v>
      </c>
    </row>
    <row r="71" spans="1:7" s="537" customFormat="1">
      <c r="A71" s="723"/>
      <c r="B71" s="725"/>
      <c r="C71" s="536" t="s">
        <v>365</v>
      </c>
      <c r="D71" s="531">
        <v>30.5</v>
      </c>
      <c r="E71" s="532">
        <v>10</v>
      </c>
      <c r="F71" s="533">
        <f t="shared" si="1"/>
        <v>305</v>
      </c>
      <c r="G71" s="534">
        <v>291</v>
      </c>
    </row>
    <row r="72" spans="1:7" s="537" customFormat="1">
      <c r="A72" s="723"/>
      <c r="B72" s="725"/>
      <c r="C72" s="536" t="s">
        <v>400</v>
      </c>
      <c r="D72" s="531">
        <v>7.19</v>
      </c>
      <c r="E72" s="532">
        <v>50</v>
      </c>
      <c r="F72" s="533">
        <f t="shared" si="1"/>
        <v>359.5</v>
      </c>
      <c r="G72" s="534">
        <v>291</v>
      </c>
    </row>
    <row r="73" spans="1:7" s="537" customFormat="1">
      <c r="A73" s="723"/>
      <c r="B73" s="725"/>
      <c r="C73" s="536" t="s">
        <v>335</v>
      </c>
      <c r="D73" s="531">
        <v>2.9</v>
      </c>
      <c r="E73" s="532">
        <v>130</v>
      </c>
      <c r="F73" s="533">
        <f t="shared" si="1"/>
        <v>377</v>
      </c>
      <c r="G73" s="534">
        <v>291</v>
      </c>
    </row>
    <row r="74" spans="1:7" s="537" customFormat="1">
      <c r="A74" s="723"/>
      <c r="B74" s="725"/>
      <c r="C74" s="536" t="s">
        <v>349</v>
      </c>
      <c r="D74" s="531">
        <v>3.5</v>
      </c>
      <c r="E74" s="532">
        <v>140</v>
      </c>
      <c r="F74" s="533">
        <f t="shared" si="1"/>
        <v>490</v>
      </c>
      <c r="G74" s="534">
        <v>291</v>
      </c>
    </row>
    <row r="75" spans="1:7" s="537" customFormat="1">
      <c r="A75" s="723"/>
      <c r="B75" s="725"/>
      <c r="C75" s="536" t="s">
        <v>366</v>
      </c>
      <c r="D75" s="531">
        <v>7</v>
      </c>
      <c r="E75" s="532">
        <v>85</v>
      </c>
      <c r="F75" s="533">
        <f t="shared" si="1"/>
        <v>595</v>
      </c>
      <c r="G75" s="534">
        <v>291</v>
      </c>
    </row>
    <row r="76" spans="1:7" s="537" customFormat="1">
      <c r="A76" s="723"/>
      <c r="B76" s="725"/>
      <c r="C76" s="536" t="s">
        <v>347</v>
      </c>
      <c r="D76" s="531">
        <v>1.07</v>
      </c>
      <c r="E76" s="532">
        <v>610</v>
      </c>
      <c r="F76" s="533">
        <f t="shared" si="1"/>
        <v>652.70000000000005</v>
      </c>
      <c r="G76" s="534">
        <v>291</v>
      </c>
    </row>
    <row r="77" spans="1:7" s="537" customFormat="1" ht="12.75" customHeight="1">
      <c r="A77" s="723"/>
      <c r="B77" s="725"/>
      <c r="C77" s="536" t="s">
        <v>472</v>
      </c>
      <c r="D77" s="531">
        <v>7</v>
      </c>
      <c r="E77" s="532">
        <v>100</v>
      </c>
      <c r="F77" s="533">
        <f t="shared" si="1"/>
        <v>700</v>
      </c>
      <c r="G77" s="534">
        <v>291</v>
      </c>
    </row>
    <row r="78" spans="1:7" s="537" customFormat="1">
      <c r="A78" s="723"/>
      <c r="B78" s="725"/>
      <c r="C78" s="536" t="s">
        <v>401</v>
      </c>
      <c r="D78" s="531">
        <v>15</v>
      </c>
      <c r="E78" s="535">
        <v>50</v>
      </c>
      <c r="F78" s="533">
        <f t="shared" si="1"/>
        <v>750</v>
      </c>
      <c r="G78" s="534">
        <v>291</v>
      </c>
    </row>
    <row r="79" spans="1:7" s="537" customFormat="1">
      <c r="A79" s="723"/>
      <c r="B79" s="725"/>
      <c r="C79" s="536" t="s">
        <v>359</v>
      </c>
      <c r="D79" s="531">
        <v>35</v>
      </c>
      <c r="E79" s="532">
        <v>22</v>
      </c>
      <c r="F79" s="533">
        <f t="shared" si="1"/>
        <v>770</v>
      </c>
      <c r="G79" s="534">
        <v>291</v>
      </c>
    </row>
    <row r="80" spans="1:7" s="537" customFormat="1">
      <c r="A80" s="723"/>
      <c r="B80" s="725"/>
      <c r="C80" s="536" t="s">
        <v>344</v>
      </c>
      <c r="D80" s="531">
        <v>9.5</v>
      </c>
      <c r="E80" s="532">
        <v>90</v>
      </c>
      <c r="F80" s="533">
        <f t="shared" si="1"/>
        <v>855</v>
      </c>
      <c r="G80" s="534">
        <v>291</v>
      </c>
    </row>
    <row r="81" spans="1:7" s="537" customFormat="1">
      <c r="A81" s="723"/>
      <c r="B81" s="725"/>
      <c r="C81" s="536" t="s">
        <v>491</v>
      </c>
      <c r="D81" s="531">
        <v>0.45</v>
      </c>
      <c r="E81" s="532">
        <v>2000</v>
      </c>
      <c r="F81" s="533">
        <f t="shared" si="1"/>
        <v>900</v>
      </c>
      <c r="G81" s="534">
        <v>291</v>
      </c>
    </row>
    <row r="82" spans="1:7" s="537" customFormat="1">
      <c r="A82" s="723"/>
      <c r="B82" s="725"/>
      <c r="C82" s="536" t="s">
        <v>484</v>
      </c>
      <c r="D82" s="531">
        <v>5</v>
      </c>
      <c r="E82" s="532">
        <v>30</v>
      </c>
      <c r="F82" s="533">
        <f t="shared" si="1"/>
        <v>150</v>
      </c>
      <c r="G82" s="534">
        <v>291</v>
      </c>
    </row>
    <row r="83" spans="1:7" s="537" customFormat="1">
      <c r="A83" s="723"/>
      <c r="B83" s="725"/>
      <c r="C83" s="536" t="s">
        <v>465</v>
      </c>
      <c r="D83" s="531">
        <v>15.5</v>
      </c>
      <c r="E83" s="532">
        <v>12</v>
      </c>
      <c r="F83" s="533">
        <f t="shared" si="1"/>
        <v>186</v>
      </c>
      <c r="G83" s="534">
        <v>297</v>
      </c>
    </row>
    <row r="84" spans="1:7" s="537" customFormat="1">
      <c r="A84" s="723"/>
      <c r="B84" s="725"/>
      <c r="C84" s="536" t="s">
        <v>428</v>
      </c>
      <c r="D84" s="531">
        <v>10000</v>
      </c>
      <c r="E84" s="532">
        <v>1</v>
      </c>
      <c r="F84" s="533">
        <f t="shared" si="1"/>
        <v>10000</v>
      </c>
      <c r="G84" s="534">
        <v>298</v>
      </c>
    </row>
    <row r="85" spans="1:7" s="537" customFormat="1">
      <c r="A85" s="723"/>
      <c r="B85" s="725"/>
      <c r="C85" s="536" t="s">
        <v>4937</v>
      </c>
      <c r="D85" s="531">
        <v>37731.379999999997</v>
      </c>
      <c r="E85" s="532">
        <v>1</v>
      </c>
      <c r="F85" s="533">
        <f t="shared" si="1"/>
        <v>37731.379999999997</v>
      </c>
      <c r="G85" s="534">
        <v>71</v>
      </c>
    </row>
    <row r="86" spans="1:7" s="537" customFormat="1">
      <c r="A86" s="723"/>
      <c r="B86" s="725"/>
      <c r="C86" s="536" t="s">
        <v>4938</v>
      </c>
      <c r="D86" s="531">
        <v>63938.39</v>
      </c>
      <c r="E86" s="532">
        <v>1</v>
      </c>
      <c r="F86" s="533">
        <f t="shared" si="1"/>
        <v>63938.39</v>
      </c>
      <c r="G86" s="534">
        <v>72</v>
      </c>
    </row>
    <row r="87" spans="1:7" s="537" customFormat="1">
      <c r="A87" s="723"/>
      <c r="B87" s="725"/>
      <c r="C87" s="536" t="s">
        <v>4939</v>
      </c>
      <c r="D87" s="531">
        <v>9945.9599999999991</v>
      </c>
      <c r="E87" s="532">
        <v>1</v>
      </c>
      <c r="F87" s="533">
        <f t="shared" si="1"/>
        <v>9945.9599999999991</v>
      </c>
      <c r="G87" s="534">
        <v>73</v>
      </c>
    </row>
    <row r="88" spans="1:7" s="537" customFormat="1">
      <c r="A88" s="723"/>
      <c r="B88" s="725"/>
      <c r="C88" s="536" t="s">
        <v>4940</v>
      </c>
      <c r="D88" s="531">
        <v>220624.4</v>
      </c>
      <c r="E88" s="532">
        <v>1</v>
      </c>
      <c r="F88" s="533">
        <f t="shared" si="1"/>
        <v>220624.4</v>
      </c>
      <c r="G88" s="534">
        <v>413</v>
      </c>
    </row>
    <row r="89" spans="1:7" s="537" customFormat="1">
      <c r="A89" s="723"/>
      <c r="B89" s="725"/>
      <c r="C89" s="536" t="s">
        <v>4941</v>
      </c>
      <c r="D89" s="531">
        <v>121908.59</v>
      </c>
      <c r="E89" s="532">
        <v>1</v>
      </c>
      <c r="F89" s="533">
        <f t="shared" si="1"/>
        <v>121908.59</v>
      </c>
      <c r="G89" s="534">
        <v>415</v>
      </c>
    </row>
    <row r="90" spans="1:7" s="537" customFormat="1">
      <c r="A90" s="723"/>
      <c r="B90" s="725"/>
      <c r="C90" s="536" t="s">
        <v>391</v>
      </c>
      <c r="D90" s="531">
        <v>413000</v>
      </c>
      <c r="E90" s="535">
        <v>1</v>
      </c>
      <c r="F90" s="533">
        <f t="shared" si="1"/>
        <v>413000</v>
      </c>
      <c r="G90" s="534">
        <v>913</v>
      </c>
    </row>
    <row r="91" spans="1:7" s="537" customFormat="1">
      <c r="A91" s="723" t="s">
        <v>392</v>
      </c>
      <c r="B91" s="726" t="s">
        <v>7</v>
      </c>
      <c r="C91" s="536" t="s">
        <v>341</v>
      </c>
      <c r="D91" s="533">
        <v>14000</v>
      </c>
      <c r="E91" s="532">
        <v>12</v>
      </c>
      <c r="F91" s="533">
        <f t="shared" si="1"/>
        <v>168000</v>
      </c>
      <c r="G91" s="534">
        <v>111</v>
      </c>
    </row>
    <row r="92" spans="1:7" s="537" customFormat="1">
      <c r="A92" s="723"/>
      <c r="B92" s="726"/>
      <c r="C92" s="530" t="s">
        <v>407</v>
      </c>
      <c r="D92" s="531">
        <v>90000</v>
      </c>
      <c r="E92" s="535">
        <v>1</v>
      </c>
      <c r="F92" s="533">
        <f t="shared" si="1"/>
        <v>90000</v>
      </c>
      <c r="G92" s="534">
        <v>122</v>
      </c>
    </row>
    <row r="93" spans="1:7" s="537" customFormat="1">
      <c r="A93" s="723"/>
      <c r="B93" s="726"/>
      <c r="C93" s="530" t="s">
        <v>4942</v>
      </c>
      <c r="D93" s="531">
        <v>65208</v>
      </c>
      <c r="E93" s="535">
        <v>2</v>
      </c>
      <c r="F93" s="533">
        <f t="shared" si="1"/>
        <v>130416</v>
      </c>
      <c r="G93" s="534">
        <v>158</v>
      </c>
    </row>
    <row r="94" spans="1:7" s="537" customFormat="1">
      <c r="A94" s="723"/>
      <c r="B94" s="726"/>
      <c r="C94" s="530" t="s">
        <v>4943</v>
      </c>
      <c r="D94" s="531">
        <v>2340</v>
      </c>
      <c r="E94" s="535">
        <v>90</v>
      </c>
      <c r="F94" s="533">
        <f t="shared" si="1"/>
        <v>210600</v>
      </c>
      <c r="G94" s="534">
        <v>158</v>
      </c>
    </row>
    <row r="95" spans="1:7" s="537" customFormat="1">
      <c r="A95" s="723"/>
      <c r="B95" s="726"/>
      <c r="C95" s="530" t="s">
        <v>409</v>
      </c>
      <c r="D95" s="531">
        <v>200000</v>
      </c>
      <c r="E95" s="535">
        <v>1</v>
      </c>
      <c r="F95" s="533">
        <f t="shared" si="1"/>
        <v>200000</v>
      </c>
      <c r="G95" s="534">
        <v>171</v>
      </c>
    </row>
    <row r="96" spans="1:7" s="537" customFormat="1">
      <c r="A96" s="723"/>
      <c r="B96" s="726"/>
      <c r="C96" s="530" t="s">
        <v>410</v>
      </c>
      <c r="D96" s="531">
        <v>500000</v>
      </c>
      <c r="E96" s="535">
        <v>1</v>
      </c>
      <c r="F96" s="533">
        <f t="shared" si="1"/>
        <v>500000</v>
      </c>
      <c r="G96" s="534">
        <v>186</v>
      </c>
    </row>
    <row r="97" spans="1:7" s="537" customFormat="1">
      <c r="A97" s="723"/>
      <c r="B97" s="726"/>
      <c r="C97" s="530" t="s">
        <v>27</v>
      </c>
      <c r="D97" s="531">
        <v>5000</v>
      </c>
      <c r="E97" s="535">
        <v>1</v>
      </c>
      <c r="F97" s="533">
        <f t="shared" si="1"/>
        <v>5000</v>
      </c>
      <c r="G97" s="534">
        <v>199</v>
      </c>
    </row>
    <row r="98" spans="1:7" s="537" customFormat="1">
      <c r="A98" s="723"/>
      <c r="B98" s="726"/>
      <c r="C98" s="530" t="s">
        <v>403</v>
      </c>
      <c r="D98" s="531">
        <v>260</v>
      </c>
      <c r="E98" s="535">
        <v>10</v>
      </c>
      <c r="F98" s="533">
        <f t="shared" si="1"/>
        <v>2600</v>
      </c>
      <c r="G98" s="534">
        <v>241</v>
      </c>
    </row>
    <row r="99" spans="1:7" s="537" customFormat="1">
      <c r="A99" s="723"/>
      <c r="B99" s="726"/>
      <c r="C99" s="530" t="s">
        <v>382</v>
      </c>
      <c r="D99" s="531">
        <v>4.5</v>
      </c>
      <c r="E99" s="535">
        <v>200</v>
      </c>
      <c r="F99" s="533">
        <f t="shared" si="1"/>
        <v>900</v>
      </c>
      <c r="G99" s="534">
        <v>241</v>
      </c>
    </row>
    <row r="100" spans="1:7" s="537" customFormat="1">
      <c r="A100" s="723"/>
      <c r="B100" s="726"/>
      <c r="C100" s="530" t="s">
        <v>386</v>
      </c>
      <c r="D100" s="531">
        <v>4.5</v>
      </c>
      <c r="E100" s="535">
        <v>500</v>
      </c>
      <c r="F100" s="533">
        <f t="shared" si="1"/>
        <v>2250</v>
      </c>
      <c r="G100" s="534">
        <v>241</v>
      </c>
    </row>
    <row r="101" spans="1:7" s="537" customFormat="1">
      <c r="A101" s="723"/>
      <c r="B101" s="726"/>
      <c r="C101" s="530" t="s">
        <v>345</v>
      </c>
      <c r="D101" s="531">
        <v>33.82</v>
      </c>
      <c r="E101" s="532">
        <v>260</v>
      </c>
      <c r="F101" s="533">
        <f t="shared" si="1"/>
        <v>8793.2000000000007</v>
      </c>
      <c r="G101" s="534">
        <v>241</v>
      </c>
    </row>
    <row r="102" spans="1:7" s="537" customFormat="1">
      <c r="A102" s="723"/>
      <c r="B102" s="726"/>
      <c r="C102" s="530" t="s">
        <v>350</v>
      </c>
      <c r="D102" s="531">
        <v>40.549999999999997</v>
      </c>
      <c r="E102" s="535">
        <v>12</v>
      </c>
      <c r="F102" s="533">
        <f t="shared" si="1"/>
        <v>486.59999999999997</v>
      </c>
      <c r="G102" s="534">
        <v>241</v>
      </c>
    </row>
    <row r="103" spans="1:7" s="537" customFormat="1">
      <c r="A103" s="723"/>
      <c r="B103" s="726"/>
      <c r="C103" s="530" t="s">
        <v>388</v>
      </c>
      <c r="D103" s="531">
        <v>0.46</v>
      </c>
      <c r="E103" s="532">
        <v>9875</v>
      </c>
      <c r="F103" s="533">
        <f t="shared" si="1"/>
        <v>4542.5</v>
      </c>
      <c r="G103" s="534">
        <v>241</v>
      </c>
    </row>
    <row r="104" spans="1:7" s="537" customFormat="1">
      <c r="A104" s="723"/>
      <c r="B104" s="726"/>
      <c r="C104" s="530" t="s">
        <v>389</v>
      </c>
      <c r="D104" s="531">
        <v>0.46</v>
      </c>
      <c r="E104" s="532">
        <v>5825</v>
      </c>
      <c r="F104" s="533">
        <f t="shared" si="1"/>
        <v>2679.5</v>
      </c>
      <c r="G104" s="534">
        <v>241</v>
      </c>
    </row>
    <row r="105" spans="1:7" s="537" customFormat="1">
      <c r="A105" s="723"/>
      <c r="B105" s="726"/>
      <c r="C105" s="530" t="s">
        <v>381</v>
      </c>
      <c r="D105" s="531">
        <v>0.34</v>
      </c>
      <c r="E105" s="532">
        <v>700</v>
      </c>
      <c r="F105" s="533">
        <f t="shared" si="1"/>
        <v>238.00000000000003</v>
      </c>
      <c r="G105" s="534">
        <v>243</v>
      </c>
    </row>
    <row r="106" spans="1:7" s="537" customFormat="1">
      <c r="A106" s="723"/>
      <c r="B106" s="726"/>
      <c r="C106" s="530" t="s">
        <v>385</v>
      </c>
      <c r="D106" s="531">
        <v>0.4</v>
      </c>
      <c r="E106" s="535">
        <v>300</v>
      </c>
      <c r="F106" s="533">
        <f t="shared" si="1"/>
        <v>120</v>
      </c>
      <c r="G106" s="534">
        <v>243</v>
      </c>
    </row>
    <row r="107" spans="1:7" s="537" customFormat="1">
      <c r="A107" s="723"/>
      <c r="B107" s="726"/>
      <c r="C107" s="530" t="s">
        <v>375</v>
      </c>
      <c r="D107" s="531">
        <v>10.91</v>
      </c>
      <c r="E107" s="535">
        <v>50</v>
      </c>
      <c r="F107" s="533">
        <f t="shared" si="1"/>
        <v>545.5</v>
      </c>
      <c r="G107" s="534">
        <v>243</v>
      </c>
    </row>
    <row r="108" spans="1:7" s="537" customFormat="1">
      <c r="A108" s="723"/>
      <c r="B108" s="726"/>
      <c r="C108" s="530" t="s">
        <v>376</v>
      </c>
      <c r="D108" s="531">
        <v>12.07</v>
      </c>
      <c r="E108" s="532">
        <v>250</v>
      </c>
      <c r="F108" s="533">
        <f t="shared" si="1"/>
        <v>3017.5</v>
      </c>
      <c r="G108" s="534">
        <v>243</v>
      </c>
    </row>
    <row r="109" spans="1:7" s="537" customFormat="1">
      <c r="A109" s="723"/>
      <c r="B109" s="726"/>
      <c r="C109" s="530" t="s">
        <v>451</v>
      </c>
      <c r="D109" s="531">
        <v>19.02</v>
      </c>
      <c r="E109" s="532">
        <v>25</v>
      </c>
      <c r="F109" s="533">
        <f t="shared" si="1"/>
        <v>475.5</v>
      </c>
      <c r="G109" s="534">
        <v>243</v>
      </c>
    </row>
    <row r="110" spans="1:7" s="537" customFormat="1">
      <c r="A110" s="723"/>
      <c r="B110" s="726"/>
      <c r="C110" s="530" t="s">
        <v>452</v>
      </c>
      <c r="D110" s="531">
        <v>20</v>
      </c>
      <c r="E110" s="532">
        <v>25</v>
      </c>
      <c r="F110" s="533">
        <f t="shared" si="1"/>
        <v>500</v>
      </c>
      <c r="G110" s="534">
        <v>243</v>
      </c>
    </row>
    <row r="111" spans="1:7" s="537" customFormat="1">
      <c r="A111" s="723"/>
      <c r="B111" s="726"/>
      <c r="C111" s="530" t="s">
        <v>487</v>
      </c>
      <c r="D111" s="531">
        <v>25.75</v>
      </c>
      <c r="E111" s="532">
        <v>150</v>
      </c>
      <c r="F111" s="533">
        <f t="shared" si="1"/>
        <v>3862.5</v>
      </c>
      <c r="G111" s="534">
        <v>243</v>
      </c>
    </row>
    <row r="112" spans="1:7" s="537" customFormat="1">
      <c r="A112" s="723"/>
      <c r="B112" s="726"/>
      <c r="C112" s="530" t="s">
        <v>390</v>
      </c>
      <c r="D112" s="531">
        <v>0.34</v>
      </c>
      <c r="E112" s="532">
        <v>500</v>
      </c>
      <c r="F112" s="533">
        <f t="shared" si="1"/>
        <v>170</v>
      </c>
      <c r="G112" s="534">
        <v>243</v>
      </c>
    </row>
    <row r="113" spans="1:7" s="537" customFormat="1">
      <c r="A113" s="723"/>
      <c r="B113" s="726"/>
      <c r="C113" s="530" t="s">
        <v>384</v>
      </c>
      <c r="D113" s="531">
        <v>0.2</v>
      </c>
      <c r="E113" s="535">
        <v>200</v>
      </c>
      <c r="F113" s="533">
        <f t="shared" si="1"/>
        <v>40</v>
      </c>
      <c r="G113" s="534">
        <v>243</v>
      </c>
    </row>
    <row r="114" spans="1:7" s="537" customFormat="1">
      <c r="A114" s="723"/>
      <c r="B114" s="726"/>
      <c r="C114" s="530" t="s">
        <v>406</v>
      </c>
      <c r="D114" s="531">
        <v>0.38</v>
      </c>
      <c r="E114" s="532">
        <v>250</v>
      </c>
      <c r="F114" s="533">
        <f t="shared" si="1"/>
        <v>95</v>
      </c>
      <c r="G114" s="534">
        <v>243</v>
      </c>
    </row>
    <row r="115" spans="1:7" s="537" customFormat="1">
      <c r="A115" s="723"/>
      <c r="B115" s="726"/>
      <c r="C115" s="530" t="s">
        <v>399</v>
      </c>
      <c r="D115" s="531">
        <v>7.6</v>
      </c>
      <c r="E115" s="535">
        <v>50</v>
      </c>
      <c r="F115" s="533">
        <f t="shared" si="1"/>
        <v>380</v>
      </c>
      <c r="G115" s="534">
        <v>244</v>
      </c>
    </row>
    <row r="116" spans="1:7" s="537" customFormat="1">
      <c r="A116" s="723"/>
      <c r="B116" s="726"/>
      <c r="C116" s="530" t="s">
        <v>320</v>
      </c>
      <c r="D116" s="531">
        <v>88</v>
      </c>
      <c r="E116" s="532">
        <v>20</v>
      </c>
      <c r="F116" s="533">
        <f t="shared" si="1"/>
        <v>1760</v>
      </c>
      <c r="G116" s="534">
        <v>244</v>
      </c>
    </row>
    <row r="117" spans="1:7" s="537" customFormat="1">
      <c r="A117" s="723"/>
      <c r="B117" s="726"/>
      <c r="C117" s="530" t="s">
        <v>360</v>
      </c>
      <c r="D117" s="531">
        <v>6.5</v>
      </c>
      <c r="E117" s="532">
        <v>15</v>
      </c>
      <c r="F117" s="533">
        <f t="shared" si="1"/>
        <v>97.5</v>
      </c>
      <c r="G117" s="534">
        <v>244</v>
      </c>
    </row>
    <row r="118" spans="1:7" s="537" customFormat="1">
      <c r="A118" s="723"/>
      <c r="B118" s="726"/>
      <c r="C118" s="530" t="s">
        <v>325</v>
      </c>
      <c r="D118" s="531">
        <v>8.75</v>
      </c>
      <c r="E118" s="535">
        <v>20</v>
      </c>
      <c r="F118" s="533">
        <f t="shared" si="1"/>
        <v>175</v>
      </c>
      <c r="G118" s="534">
        <v>244</v>
      </c>
    </row>
    <row r="119" spans="1:7" s="537" customFormat="1">
      <c r="A119" s="723"/>
      <c r="B119" s="726"/>
      <c r="C119" s="530" t="s">
        <v>333</v>
      </c>
      <c r="D119" s="531">
        <v>2.5</v>
      </c>
      <c r="E119" s="532">
        <v>40</v>
      </c>
      <c r="F119" s="533">
        <f t="shared" si="1"/>
        <v>100</v>
      </c>
      <c r="G119" s="534">
        <v>244</v>
      </c>
    </row>
    <row r="120" spans="1:7" s="537" customFormat="1">
      <c r="A120" s="723"/>
      <c r="B120" s="726"/>
      <c r="C120" s="530" t="s">
        <v>398</v>
      </c>
      <c r="D120" s="531">
        <v>31</v>
      </c>
      <c r="E120" s="532">
        <v>10</v>
      </c>
      <c r="F120" s="533">
        <f t="shared" si="1"/>
        <v>310</v>
      </c>
      <c r="G120" s="534">
        <v>244</v>
      </c>
    </row>
    <row r="121" spans="1:7" s="537" customFormat="1">
      <c r="A121" s="723"/>
      <c r="B121" s="726"/>
      <c r="C121" s="530" t="s">
        <v>493</v>
      </c>
      <c r="D121" s="531">
        <v>50000</v>
      </c>
      <c r="E121" s="532">
        <v>1</v>
      </c>
      <c r="F121" s="533">
        <f t="shared" si="1"/>
        <v>50000</v>
      </c>
      <c r="G121" s="534">
        <v>262</v>
      </c>
    </row>
    <row r="122" spans="1:7" s="537" customFormat="1">
      <c r="A122" s="723"/>
      <c r="B122" s="726"/>
      <c r="C122" s="530" t="s">
        <v>466</v>
      </c>
      <c r="D122" s="531">
        <v>141</v>
      </c>
      <c r="E122" s="532">
        <v>75</v>
      </c>
      <c r="F122" s="533">
        <f t="shared" si="1"/>
        <v>10575</v>
      </c>
      <c r="G122" s="534">
        <v>267</v>
      </c>
    </row>
    <row r="123" spans="1:7" s="537" customFormat="1">
      <c r="A123" s="723"/>
      <c r="B123" s="726"/>
      <c r="C123" s="530" t="s">
        <v>467</v>
      </c>
      <c r="D123" s="531">
        <v>181</v>
      </c>
      <c r="E123" s="532">
        <v>75</v>
      </c>
      <c r="F123" s="533">
        <f t="shared" si="1"/>
        <v>13575</v>
      </c>
      <c r="G123" s="534">
        <v>267</v>
      </c>
    </row>
    <row r="124" spans="1:7" s="537" customFormat="1">
      <c r="A124" s="723"/>
      <c r="B124" s="726"/>
      <c r="C124" s="530" t="s">
        <v>4944</v>
      </c>
      <c r="D124" s="531">
        <v>480</v>
      </c>
      <c r="E124" s="532">
        <v>12</v>
      </c>
      <c r="F124" s="533">
        <f t="shared" si="1"/>
        <v>5760</v>
      </c>
      <c r="G124" s="534">
        <v>267</v>
      </c>
    </row>
    <row r="125" spans="1:7" s="537" customFormat="1">
      <c r="A125" s="723"/>
      <c r="B125" s="726"/>
      <c r="C125" s="530" t="s">
        <v>367</v>
      </c>
      <c r="D125" s="531">
        <v>614.9</v>
      </c>
      <c r="E125" s="535">
        <v>15</v>
      </c>
      <c r="F125" s="533">
        <f t="shared" si="1"/>
        <v>9223.5</v>
      </c>
      <c r="G125" s="534">
        <v>267</v>
      </c>
    </row>
    <row r="126" spans="1:7" s="537" customFormat="1">
      <c r="A126" s="723"/>
      <c r="B126" s="726"/>
      <c r="C126" s="530" t="s">
        <v>434</v>
      </c>
      <c r="D126" s="531">
        <v>875.1</v>
      </c>
      <c r="E126" s="532">
        <v>12</v>
      </c>
      <c r="F126" s="533">
        <f t="shared" si="1"/>
        <v>10501.2</v>
      </c>
      <c r="G126" s="534">
        <v>267</v>
      </c>
    </row>
    <row r="127" spans="1:7" s="537" customFormat="1">
      <c r="A127" s="723"/>
      <c r="B127" s="726"/>
      <c r="C127" s="530" t="s">
        <v>435</v>
      </c>
      <c r="D127" s="531">
        <v>550.1</v>
      </c>
      <c r="E127" s="532">
        <v>12</v>
      </c>
      <c r="F127" s="533">
        <f t="shared" si="1"/>
        <v>6601.2000000000007</v>
      </c>
      <c r="G127" s="534">
        <v>267</v>
      </c>
    </row>
    <row r="128" spans="1:7" s="537" customFormat="1">
      <c r="A128" s="723"/>
      <c r="B128" s="726"/>
      <c r="C128" s="530" t="s">
        <v>436</v>
      </c>
      <c r="D128" s="531">
        <v>69.55</v>
      </c>
      <c r="E128" s="532">
        <v>12</v>
      </c>
      <c r="F128" s="533">
        <f t="shared" si="1"/>
        <v>834.59999999999991</v>
      </c>
      <c r="G128" s="534">
        <v>267</v>
      </c>
    </row>
    <row r="129" spans="1:7" s="537" customFormat="1">
      <c r="A129" s="723"/>
      <c r="B129" s="726"/>
      <c r="C129" s="530" t="s">
        <v>438</v>
      </c>
      <c r="D129" s="531">
        <v>69.55</v>
      </c>
      <c r="E129" s="532">
        <v>12</v>
      </c>
      <c r="F129" s="533">
        <f t="shared" si="1"/>
        <v>834.59999999999991</v>
      </c>
      <c r="G129" s="534">
        <v>267</v>
      </c>
    </row>
    <row r="130" spans="1:7" s="537" customFormat="1">
      <c r="A130" s="723"/>
      <c r="B130" s="726"/>
      <c r="C130" s="530" t="s">
        <v>4945</v>
      </c>
      <c r="D130" s="531">
        <v>225</v>
      </c>
      <c r="E130" s="532">
        <v>12</v>
      </c>
      <c r="F130" s="533">
        <f t="shared" si="1"/>
        <v>2700</v>
      </c>
      <c r="G130" s="534">
        <v>267</v>
      </c>
    </row>
    <row r="131" spans="1:7" s="537" customFormat="1">
      <c r="A131" s="723"/>
      <c r="B131" s="726"/>
      <c r="C131" s="530" t="s">
        <v>339</v>
      </c>
      <c r="D131" s="531">
        <v>478</v>
      </c>
      <c r="E131" s="535">
        <v>6</v>
      </c>
      <c r="F131" s="533">
        <f t="shared" si="1"/>
        <v>2868</v>
      </c>
      <c r="G131" s="534">
        <v>267</v>
      </c>
    </row>
    <row r="132" spans="1:7" s="537" customFormat="1">
      <c r="A132" s="723"/>
      <c r="B132" s="726"/>
      <c r="C132" s="530" t="s">
        <v>4946</v>
      </c>
      <c r="D132" s="531">
        <v>299</v>
      </c>
      <c r="E132" s="535">
        <v>12</v>
      </c>
      <c r="F132" s="533">
        <f t="shared" si="1"/>
        <v>3588</v>
      </c>
      <c r="G132" s="534">
        <v>267</v>
      </c>
    </row>
    <row r="133" spans="1:7" s="537" customFormat="1">
      <c r="A133" s="723"/>
      <c r="B133" s="726"/>
      <c r="C133" s="530" t="s">
        <v>459</v>
      </c>
      <c r="D133" s="531">
        <v>215</v>
      </c>
      <c r="E133" s="532">
        <v>24</v>
      </c>
      <c r="F133" s="533">
        <f t="shared" si="1"/>
        <v>5160</v>
      </c>
      <c r="G133" s="534">
        <v>267</v>
      </c>
    </row>
    <row r="134" spans="1:7" s="537" customFormat="1">
      <c r="A134" s="723"/>
      <c r="B134" s="726"/>
      <c r="C134" s="530" t="s">
        <v>440</v>
      </c>
      <c r="D134" s="531">
        <v>225</v>
      </c>
      <c r="E134" s="532">
        <v>2</v>
      </c>
      <c r="F134" s="533">
        <f t="shared" si="1"/>
        <v>450</v>
      </c>
      <c r="G134" s="534">
        <v>267</v>
      </c>
    </row>
    <row r="135" spans="1:7" s="537" customFormat="1">
      <c r="A135" s="723"/>
      <c r="B135" s="726"/>
      <c r="C135" s="530" t="s">
        <v>455</v>
      </c>
      <c r="D135" s="531">
        <v>742.26</v>
      </c>
      <c r="E135" s="532">
        <v>25</v>
      </c>
      <c r="F135" s="533">
        <f t="shared" si="1"/>
        <v>18556.5</v>
      </c>
      <c r="G135" s="534">
        <v>267</v>
      </c>
    </row>
    <row r="136" spans="1:7" s="537" customFormat="1">
      <c r="A136" s="723"/>
      <c r="B136" s="726"/>
      <c r="C136" s="530" t="s">
        <v>357</v>
      </c>
      <c r="D136" s="531">
        <v>15.5</v>
      </c>
      <c r="E136" s="535">
        <v>2</v>
      </c>
      <c r="F136" s="533">
        <f t="shared" si="1"/>
        <v>31</v>
      </c>
      <c r="G136" s="534">
        <v>291</v>
      </c>
    </row>
    <row r="137" spans="1:7" s="537" customFormat="1">
      <c r="A137" s="723"/>
      <c r="B137" s="726"/>
      <c r="C137" s="530" t="s">
        <v>315</v>
      </c>
      <c r="D137" s="531">
        <v>1</v>
      </c>
      <c r="E137" s="532">
        <v>58</v>
      </c>
      <c r="F137" s="533">
        <f t="shared" si="1"/>
        <v>58</v>
      </c>
      <c r="G137" s="534">
        <v>291</v>
      </c>
    </row>
    <row r="138" spans="1:7" s="537" customFormat="1">
      <c r="A138" s="723"/>
      <c r="B138" s="726"/>
      <c r="C138" s="530" t="s">
        <v>316</v>
      </c>
      <c r="D138" s="531">
        <v>2.5</v>
      </c>
      <c r="E138" s="532">
        <v>58</v>
      </c>
      <c r="F138" s="533">
        <f t="shared" si="1"/>
        <v>145</v>
      </c>
      <c r="G138" s="534">
        <v>291</v>
      </c>
    </row>
    <row r="139" spans="1:7" s="537" customFormat="1">
      <c r="A139" s="723"/>
      <c r="B139" s="726"/>
      <c r="C139" s="530" t="s">
        <v>484</v>
      </c>
      <c r="D139" s="531">
        <v>5</v>
      </c>
      <c r="E139" s="532">
        <v>500</v>
      </c>
      <c r="F139" s="533">
        <f t="shared" si="1"/>
        <v>2500</v>
      </c>
      <c r="G139" s="534">
        <v>291</v>
      </c>
    </row>
    <row r="140" spans="1:7" s="537" customFormat="1">
      <c r="A140" s="723"/>
      <c r="B140" s="726"/>
      <c r="C140" s="530" t="s">
        <v>444</v>
      </c>
      <c r="D140" s="531">
        <v>6.5</v>
      </c>
      <c r="E140" s="532">
        <v>6</v>
      </c>
      <c r="F140" s="533">
        <f t="shared" si="1"/>
        <v>39</v>
      </c>
      <c r="G140" s="534">
        <v>291</v>
      </c>
    </row>
    <row r="141" spans="1:7" s="537" customFormat="1">
      <c r="A141" s="723"/>
      <c r="B141" s="726"/>
      <c r="C141" s="530" t="s">
        <v>346</v>
      </c>
      <c r="D141" s="531">
        <v>100</v>
      </c>
      <c r="E141" s="535">
        <v>60</v>
      </c>
      <c r="F141" s="533">
        <f t="shared" si="1"/>
        <v>6000</v>
      </c>
      <c r="G141" s="534">
        <v>291</v>
      </c>
    </row>
    <row r="142" spans="1:7" s="537" customFormat="1">
      <c r="A142" s="723"/>
      <c r="B142" s="726"/>
      <c r="C142" s="530" t="s">
        <v>405</v>
      </c>
      <c r="D142" s="531">
        <v>100</v>
      </c>
      <c r="E142" s="535">
        <v>60</v>
      </c>
      <c r="F142" s="533">
        <f t="shared" si="1"/>
        <v>6000</v>
      </c>
      <c r="G142" s="534">
        <v>291</v>
      </c>
    </row>
    <row r="143" spans="1:7" s="537" customFormat="1">
      <c r="A143" s="723"/>
      <c r="B143" s="726"/>
      <c r="C143" s="530" t="s">
        <v>404</v>
      </c>
      <c r="D143" s="531">
        <v>100</v>
      </c>
      <c r="E143" s="535">
        <v>60</v>
      </c>
      <c r="F143" s="533">
        <f t="shared" si="1"/>
        <v>6000</v>
      </c>
      <c r="G143" s="534">
        <v>291</v>
      </c>
    </row>
    <row r="144" spans="1:7" s="537" customFormat="1">
      <c r="A144" s="723"/>
      <c r="B144" s="726"/>
      <c r="C144" s="530" t="s">
        <v>366</v>
      </c>
      <c r="D144" s="531">
        <v>7</v>
      </c>
      <c r="E144" s="532">
        <v>85</v>
      </c>
      <c r="F144" s="533">
        <f t="shared" si="1"/>
        <v>595</v>
      </c>
      <c r="G144" s="534">
        <v>291</v>
      </c>
    </row>
    <row r="145" spans="1:7" s="537" customFormat="1">
      <c r="A145" s="723"/>
      <c r="B145" s="726"/>
      <c r="C145" s="530" t="s">
        <v>321</v>
      </c>
      <c r="D145" s="531">
        <v>4.5</v>
      </c>
      <c r="E145" s="535">
        <v>12</v>
      </c>
      <c r="F145" s="533">
        <f t="shared" si="1"/>
        <v>54</v>
      </c>
      <c r="G145" s="534">
        <v>291</v>
      </c>
    </row>
    <row r="146" spans="1:7" s="537" customFormat="1">
      <c r="A146" s="723"/>
      <c r="B146" s="726"/>
      <c r="C146" s="530" t="s">
        <v>322</v>
      </c>
      <c r="D146" s="531">
        <v>1.7</v>
      </c>
      <c r="E146" s="532">
        <v>146</v>
      </c>
      <c r="F146" s="533">
        <f t="shared" si="1"/>
        <v>248.2</v>
      </c>
      <c r="G146" s="534">
        <v>291</v>
      </c>
    </row>
    <row r="147" spans="1:7" s="537" customFormat="1">
      <c r="A147" s="723"/>
      <c r="B147" s="726"/>
      <c r="C147" s="530" t="s">
        <v>364</v>
      </c>
      <c r="D147" s="531">
        <v>3.65</v>
      </c>
      <c r="E147" s="535">
        <v>10</v>
      </c>
      <c r="F147" s="533">
        <f t="shared" si="1"/>
        <v>36.5</v>
      </c>
      <c r="G147" s="534">
        <v>291</v>
      </c>
    </row>
    <row r="148" spans="1:7" s="537" customFormat="1" ht="45" customHeight="1">
      <c r="A148" s="723"/>
      <c r="B148" s="726"/>
      <c r="C148" s="530" t="s">
        <v>324</v>
      </c>
      <c r="D148" s="531">
        <v>6</v>
      </c>
      <c r="E148" s="532">
        <v>20</v>
      </c>
      <c r="F148" s="533">
        <f t="shared" si="1"/>
        <v>120</v>
      </c>
      <c r="G148" s="534">
        <v>291</v>
      </c>
    </row>
    <row r="149" spans="1:7" s="537" customFormat="1">
      <c r="A149" s="723"/>
      <c r="B149" s="726"/>
      <c r="C149" s="530" t="s">
        <v>363</v>
      </c>
      <c r="D149" s="531">
        <v>7.5</v>
      </c>
      <c r="E149" s="535">
        <v>6</v>
      </c>
      <c r="F149" s="533">
        <f t="shared" si="1"/>
        <v>45</v>
      </c>
      <c r="G149" s="534">
        <v>291</v>
      </c>
    </row>
    <row r="150" spans="1:7" s="537" customFormat="1">
      <c r="A150" s="723"/>
      <c r="B150" s="726"/>
      <c r="C150" s="530" t="s">
        <v>326</v>
      </c>
      <c r="D150" s="531">
        <v>3</v>
      </c>
      <c r="E150" s="535">
        <v>12</v>
      </c>
      <c r="F150" s="533">
        <f t="shared" si="1"/>
        <v>36</v>
      </c>
      <c r="G150" s="534">
        <v>291</v>
      </c>
    </row>
    <row r="151" spans="1:7" s="537" customFormat="1">
      <c r="A151" s="723"/>
      <c r="B151" s="726"/>
      <c r="C151" s="530" t="s">
        <v>359</v>
      </c>
      <c r="D151" s="531">
        <v>35</v>
      </c>
      <c r="E151" s="532">
        <v>22</v>
      </c>
      <c r="F151" s="533">
        <f t="shared" si="1"/>
        <v>770</v>
      </c>
      <c r="G151" s="534">
        <v>291</v>
      </c>
    </row>
    <row r="152" spans="1:7" s="537" customFormat="1">
      <c r="A152" s="723"/>
      <c r="B152" s="726"/>
      <c r="C152" s="530" t="s">
        <v>355</v>
      </c>
      <c r="D152" s="531">
        <v>100</v>
      </c>
      <c r="E152" s="535">
        <v>1</v>
      </c>
      <c r="F152" s="533">
        <f t="shared" si="1"/>
        <v>100</v>
      </c>
      <c r="G152" s="534">
        <v>291</v>
      </c>
    </row>
    <row r="153" spans="1:7" s="537" customFormat="1">
      <c r="A153" s="723"/>
      <c r="B153" s="726"/>
      <c r="C153" s="530" t="s">
        <v>472</v>
      </c>
      <c r="D153" s="531">
        <v>7</v>
      </c>
      <c r="E153" s="532">
        <v>100</v>
      </c>
      <c r="F153" s="533">
        <f t="shared" si="1"/>
        <v>700</v>
      </c>
      <c r="G153" s="534">
        <v>291</v>
      </c>
    </row>
    <row r="154" spans="1:7" s="537" customFormat="1">
      <c r="A154" s="723"/>
      <c r="B154" s="726"/>
      <c r="C154" s="530" t="s">
        <v>356</v>
      </c>
      <c r="D154" s="531">
        <v>200</v>
      </c>
      <c r="E154" s="532">
        <v>2</v>
      </c>
      <c r="F154" s="533">
        <f t="shared" si="1"/>
        <v>400</v>
      </c>
      <c r="G154" s="534">
        <v>291</v>
      </c>
    </row>
    <row r="155" spans="1:7" s="537" customFormat="1">
      <c r="A155" s="723"/>
      <c r="B155" s="726"/>
      <c r="C155" s="530" t="s">
        <v>327</v>
      </c>
      <c r="D155" s="531">
        <v>45.02</v>
      </c>
      <c r="E155" s="535">
        <v>1</v>
      </c>
      <c r="F155" s="533">
        <f t="shared" si="1"/>
        <v>45.02</v>
      </c>
      <c r="G155" s="534">
        <v>291</v>
      </c>
    </row>
    <row r="156" spans="1:7" s="537" customFormat="1">
      <c r="A156" s="723"/>
      <c r="B156" s="726"/>
      <c r="C156" s="530" t="s">
        <v>344</v>
      </c>
      <c r="D156" s="531">
        <v>9.5</v>
      </c>
      <c r="E156" s="532">
        <v>90</v>
      </c>
      <c r="F156" s="533">
        <f t="shared" si="1"/>
        <v>855</v>
      </c>
      <c r="G156" s="534">
        <v>291</v>
      </c>
    </row>
    <row r="157" spans="1:7" s="537" customFormat="1">
      <c r="A157" s="723"/>
      <c r="B157" s="726"/>
      <c r="C157" s="530" t="s">
        <v>331</v>
      </c>
      <c r="D157" s="531">
        <v>4.95</v>
      </c>
      <c r="E157" s="535">
        <v>12</v>
      </c>
      <c r="F157" s="533">
        <f t="shared" si="1"/>
        <v>59.400000000000006</v>
      </c>
      <c r="G157" s="534">
        <v>291</v>
      </c>
    </row>
    <row r="158" spans="1:7" s="537" customFormat="1">
      <c r="A158" s="723"/>
      <c r="B158" s="726"/>
      <c r="C158" s="530" t="s">
        <v>387</v>
      </c>
      <c r="D158" s="531">
        <v>0.6</v>
      </c>
      <c r="E158" s="535">
        <v>500</v>
      </c>
      <c r="F158" s="533">
        <f t="shared" si="1"/>
        <v>300</v>
      </c>
      <c r="G158" s="534">
        <v>291</v>
      </c>
    </row>
    <row r="159" spans="1:7" s="537" customFormat="1">
      <c r="A159" s="723"/>
      <c r="B159" s="726"/>
      <c r="C159" s="530" t="s">
        <v>351</v>
      </c>
      <c r="D159" s="531">
        <v>1.07</v>
      </c>
      <c r="E159" s="535">
        <v>24</v>
      </c>
      <c r="F159" s="533">
        <f t="shared" si="1"/>
        <v>25.68</v>
      </c>
      <c r="G159" s="534">
        <v>291</v>
      </c>
    </row>
    <row r="160" spans="1:7" s="537" customFormat="1">
      <c r="A160" s="723"/>
      <c r="B160" s="726"/>
      <c r="C160" s="530" t="s">
        <v>347</v>
      </c>
      <c r="D160" s="531">
        <v>1.07</v>
      </c>
      <c r="E160" s="532">
        <v>610</v>
      </c>
      <c r="F160" s="533">
        <f t="shared" si="1"/>
        <v>652.70000000000005</v>
      </c>
      <c r="G160" s="534">
        <v>291</v>
      </c>
    </row>
    <row r="161" spans="1:7" s="537" customFormat="1">
      <c r="A161" s="723"/>
      <c r="B161" s="726"/>
      <c r="C161" s="530" t="s">
        <v>332</v>
      </c>
      <c r="D161" s="531">
        <v>1.07</v>
      </c>
      <c r="E161" s="535">
        <v>12</v>
      </c>
      <c r="F161" s="533">
        <f t="shared" si="1"/>
        <v>12.84</v>
      </c>
      <c r="G161" s="534">
        <v>291</v>
      </c>
    </row>
    <row r="162" spans="1:7" s="537" customFormat="1">
      <c r="A162" s="723"/>
      <c r="B162" s="726"/>
      <c r="C162" s="530" t="s">
        <v>335</v>
      </c>
      <c r="D162" s="531">
        <v>2.9</v>
      </c>
      <c r="E162" s="532">
        <v>130</v>
      </c>
      <c r="F162" s="533">
        <f t="shared" si="1"/>
        <v>377</v>
      </c>
      <c r="G162" s="534">
        <v>291</v>
      </c>
    </row>
    <row r="163" spans="1:7" s="537" customFormat="1">
      <c r="A163" s="723"/>
      <c r="B163" s="726"/>
      <c r="C163" s="530" t="s">
        <v>450</v>
      </c>
      <c r="D163" s="531">
        <v>6</v>
      </c>
      <c r="E163" s="532">
        <v>25</v>
      </c>
      <c r="F163" s="533">
        <f t="shared" si="1"/>
        <v>150</v>
      </c>
      <c r="G163" s="534">
        <v>291</v>
      </c>
    </row>
    <row r="164" spans="1:7" s="537" customFormat="1">
      <c r="A164" s="723"/>
      <c r="B164" s="726"/>
      <c r="C164" s="530" t="s">
        <v>400</v>
      </c>
      <c r="D164" s="531">
        <v>7.19</v>
      </c>
      <c r="E164" s="532">
        <v>50</v>
      </c>
      <c r="F164" s="533">
        <f t="shared" si="1"/>
        <v>359.5</v>
      </c>
      <c r="G164" s="534">
        <v>291</v>
      </c>
    </row>
    <row r="165" spans="1:7" s="537" customFormat="1">
      <c r="A165" s="723"/>
      <c r="B165" s="726"/>
      <c r="C165" s="530" t="s">
        <v>343</v>
      </c>
      <c r="D165" s="531">
        <v>20.29</v>
      </c>
      <c r="E165" s="532">
        <v>5</v>
      </c>
      <c r="F165" s="533">
        <f t="shared" si="1"/>
        <v>101.44999999999999</v>
      </c>
      <c r="G165" s="534">
        <v>291</v>
      </c>
    </row>
    <row r="166" spans="1:7" s="537" customFormat="1">
      <c r="A166" s="723"/>
      <c r="B166" s="726"/>
      <c r="C166" s="530" t="s">
        <v>368</v>
      </c>
      <c r="D166" s="531">
        <v>11</v>
      </c>
      <c r="E166" s="535">
        <v>20</v>
      </c>
      <c r="F166" s="533">
        <f t="shared" si="1"/>
        <v>220</v>
      </c>
      <c r="G166" s="534">
        <v>291</v>
      </c>
    </row>
    <row r="167" spans="1:7" s="537" customFormat="1">
      <c r="A167" s="723"/>
      <c r="B167" s="726"/>
      <c r="C167" s="530" t="s">
        <v>337</v>
      </c>
      <c r="D167" s="531">
        <v>2.2000000000000002</v>
      </c>
      <c r="E167" s="532">
        <v>120</v>
      </c>
      <c r="F167" s="533">
        <f t="shared" si="1"/>
        <v>264</v>
      </c>
      <c r="G167" s="534">
        <v>291</v>
      </c>
    </row>
    <row r="168" spans="1:7" s="537" customFormat="1">
      <c r="A168" s="723"/>
      <c r="B168" s="726"/>
      <c r="C168" s="530" t="s">
        <v>377</v>
      </c>
      <c r="D168" s="531">
        <v>2.56</v>
      </c>
      <c r="E168" s="535">
        <v>50</v>
      </c>
      <c r="F168" s="533">
        <f t="shared" si="1"/>
        <v>128</v>
      </c>
      <c r="G168" s="534">
        <v>291</v>
      </c>
    </row>
    <row r="169" spans="1:7" s="537" customFormat="1">
      <c r="A169" s="723"/>
      <c r="B169" s="726"/>
      <c r="C169" s="530" t="s">
        <v>378</v>
      </c>
      <c r="D169" s="531">
        <v>1.01</v>
      </c>
      <c r="E169" s="535">
        <v>50</v>
      </c>
      <c r="F169" s="533">
        <f t="shared" si="1"/>
        <v>50.5</v>
      </c>
      <c r="G169" s="534">
        <v>291</v>
      </c>
    </row>
    <row r="170" spans="1:7" s="537" customFormat="1">
      <c r="A170" s="723"/>
      <c r="B170" s="726"/>
      <c r="C170" s="530" t="s">
        <v>348</v>
      </c>
      <c r="D170" s="531">
        <v>12.87</v>
      </c>
      <c r="E170" s="535">
        <v>10</v>
      </c>
      <c r="F170" s="533">
        <f t="shared" si="1"/>
        <v>128.69999999999999</v>
      </c>
      <c r="G170" s="534">
        <v>291</v>
      </c>
    </row>
    <row r="171" spans="1:7" s="537" customFormat="1">
      <c r="A171" s="723"/>
      <c r="B171" s="726"/>
      <c r="C171" s="530" t="s">
        <v>361</v>
      </c>
      <c r="D171" s="531">
        <v>1.1000000000000001</v>
      </c>
      <c r="E171" s="532">
        <v>30</v>
      </c>
      <c r="F171" s="533">
        <f t="shared" si="1"/>
        <v>33</v>
      </c>
      <c r="G171" s="534">
        <v>291</v>
      </c>
    </row>
    <row r="172" spans="1:7" s="537" customFormat="1">
      <c r="A172" s="723"/>
      <c r="B172" s="726"/>
      <c r="C172" s="530" t="s">
        <v>362</v>
      </c>
      <c r="D172" s="531">
        <v>13</v>
      </c>
      <c r="E172" s="535">
        <v>5</v>
      </c>
      <c r="F172" s="533">
        <f t="shared" si="1"/>
        <v>65</v>
      </c>
      <c r="G172" s="534">
        <v>291</v>
      </c>
    </row>
    <row r="173" spans="1:7" s="537" customFormat="1">
      <c r="A173" s="723"/>
      <c r="B173" s="726"/>
      <c r="C173" s="530" t="s">
        <v>402</v>
      </c>
      <c r="D173" s="531">
        <v>3.9</v>
      </c>
      <c r="E173" s="532">
        <v>25</v>
      </c>
      <c r="F173" s="533">
        <f t="shared" si="1"/>
        <v>97.5</v>
      </c>
      <c r="G173" s="534">
        <v>291</v>
      </c>
    </row>
    <row r="174" spans="1:7" s="537" customFormat="1">
      <c r="A174" s="723"/>
      <c r="B174" s="726"/>
      <c r="C174" s="530" t="s">
        <v>349</v>
      </c>
      <c r="D174" s="531">
        <v>3.5</v>
      </c>
      <c r="E174" s="532">
        <v>140</v>
      </c>
      <c r="F174" s="533">
        <f t="shared" si="1"/>
        <v>490</v>
      </c>
      <c r="G174" s="534">
        <v>291</v>
      </c>
    </row>
    <row r="175" spans="1:7" s="537" customFormat="1">
      <c r="A175" s="723"/>
      <c r="B175" s="726"/>
      <c r="C175" s="530" t="s">
        <v>338</v>
      </c>
      <c r="D175" s="531">
        <v>2.75</v>
      </c>
      <c r="E175" s="535">
        <v>12</v>
      </c>
      <c r="F175" s="533">
        <f t="shared" si="1"/>
        <v>33</v>
      </c>
      <c r="G175" s="534">
        <v>291</v>
      </c>
    </row>
    <row r="176" spans="1:7" s="537" customFormat="1">
      <c r="A176" s="723"/>
      <c r="B176" s="726"/>
      <c r="C176" s="530" t="s">
        <v>397</v>
      </c>
      <c r="D176" s="531">
        <v>7.3</v>
      </c>
      <c r="E176" s="532">
        <v>15</v>
      </c>
      <c r="F176" s="533">
        <f t="shared" si="1"/>
        <v>109.5</v>
      </c>
      <c r="G176" s="534">
        <v>291</v>
      </c>
    </row>
    <row r="177" spans="1:7" s="537" customFormat="1">
      <c r="A177" s="723"/>
      <c r="B177" s="726"/>
      <c r="C177" s="530" t="s">
        <v>401</v>
      </c>
      <c r="D177" s="531">
        <v>15</v>
      </c>
      <c r="E177" s="535">
        <v>50</v>
      </c>
      <c r="F177" s="533">
        <f t="shared" si="1"/>
        <v>750</v>
      </c>
      <c r="G177" s="534">
        <v>291</v>
      </c>
    </row>
    <row r="178" spans="1:7" s="537" customFormat="1">
      <c r="A178" s="723"/>
      <c r="B178" s="726"/>
      <c r="C178" s="530" t="s">
        <v>422</v>
      </c>
      <c r="D178" s="531">
        <v>60</v>
      </c>
      <c r="E178" s="535">
        <v>4</v>
      </c>
      <c r="F178" s="533">
        <f t="shared" si="1"/>
        <v>240</v>
      </c>
      <c r="G178" s="534">
        <v>297</v>
      </c>
    </row>
    <row r="179" spans="1:7" s="537" customFormat="1">
      <c r="A179" s="723"/>
      <c r="B179" s="726"/>
      <c r="C179" s="530" t="s">
        <v>429</v>
      </c>
      <c r="D179" s="531">
        <v>60</v>
      </c>
      <c r="E179" s="532">
        <v>5</v>
      </c>
      <c r="F179" s="533">
        <f t="shared" si="1"/>
        <v>300</v>
      </c>
      <c r="G179" s="534">
        <v>297</v>
      </c>
    </row>
    <row r="180" spans="1:7" s="537" customFormat="1">
      <c r="A180" s="723"/>
      <c r="B180" s="726"/>
      <c r="C180" s="530" t="s">
        <v>465</v>
      </c>
      <c r="D180" s="531">
        <v>15.5</v>
      </c>
      <c r="E180" s="532">
        <v>20</v>
      </c>
      <c r="F180" s="533">
        <f t="shared" si="1"/>
        <v>310</v>
      </c>
      <c r="G180" s="534">
        <v>297</v>
      </c>
    </row>
    <row r="181" spans="1:7" s="537" customFormat="1">
      <c r="A181" s="723"/>
      <c r="B181" s="726"/>
      <c r="C181" s="530" t="s">
        <v>428</v>
      </c>
      <c r="D181" s="531">
        <v>15000</v>
      </c>
      <c r="E181" s="532">
        <v>1</v>
      </c>
      <c r="F181" s="533">
        <f t="shared" si="1"/>
        <v>15000</v>
      </c>
      <c r="G181" s="534">
        <v>298</v>
      </c>
    </row>
    <row r="182" spans="1:7" s="537" customFormat="1">
      <c r="A182" s="723"/>
      <c r="B182" s="726"/>
      <c r="C182" s="530" t="s">
        <v>4947</v>
      </c>
      <c r="D182" s="531">
        <v>900</v>
      </c>
      <c r="E182" s="535">
        <v>24</v>
      </c>
      <c r="F182" s="533">
        <f t="shared" si="1"/>
        <v>21600</v>
      </c>
      <c r="G182" s="534">
        <v>322</v>
      </c>
    </row>
    <row r="183" spans="1:7" s="537" customFormat="1">
      <c r="A183" s="723"/>
      <c r="B183" s="726"/>
      <c r="C183" s="530" t="s">
        <v>4948</v>
      </c>
      <c r="D183" s="531">
        <v>3500</v>
      </c>
      <c r="E183" s="535">
        <v>12</v>
      </c>
      <c r="F183" s="533">
        <f t="shared" si="1"/>
        <v>42000</v>
      </c>
      <c r="G183" s="534">
        <v>322</v>
      </c>
    </row>
    <row r="184" spans="1:7" s="537" customFormat="1">
      <c r="A184" s="723"/>
      <c r="B184" s="726"/>
      <c r="C184" s="530" t="s">
        <v>4949</v>
      </c>
      <c r="D184" s="531">
        <v>25000</v>
      </c>
      <c r="E184" s="535">
        <v>3</v>
      </c>
      <c r="F184" s="533">
        <f t="shared" si="1"/>
        <v>75000</v>
      </c>
      <c r="G184" s="534">
        <v>322</v>
      </c>
    </row>
    <row r="185" spans="1:7" s="537" customFormat="1">
      <c r="A185" s="723"/>
      <c r="B185" s="726"/>
      <c r="C185" s="530" t="s">
        <v>4950</v>
      </c>
      <c r="D185" s="531">
        <v>400</v>
      </c>
      <c r="E185" s="535">
        <v>24</v>
      </c>
      <c r="F185" s="533">
        <f t="shared" si="1"/>
        <v>9600</v>
      </c>
      <c r="G185" s="534">
        <v>326</v>
      </c>
    </row>
    <row r="186" spans="1:7" s="537" customFormat="1">
      <c r="A186" s="723"/>
      <c r="B186" s="726"/>
      <c r="C186" s="530" t="s">
        <v>4951</v>
      </c>
      <c r="D186" s="531">
        <v>75000</v>
      </c>
      <c r="E186" s="535">
        <v>2</v>
      </c>
      <c r="F186" s="533">
        <f t="shared" si="1"/>
        <v>150000</v>
      </c>
      <c r="G186" s="534">
        <v>328</v>
      </c>
    </row>
    <row r="187" spans="1:7" s="537" customFormat="1">
      <c r="A187" s="723"/>
      <c r="B187" s="726"/>
      <c r="C187" s="530" t="s">
        <v>4952</v>
      </c>
      <c r="D187" s="531">
        <v>70000</v>
      </c>
      <c r="E187" s="535">
        <v>1</v>
      </c>
      <c r="F187" s="533">
        <f t="shared" si="1"/>
        <v>70000</v>
      </c>
      <c r="G187" s="534">
        <v>328</v>
      </c>
    </row>
    <row r="188" spans="1:7" s="537" customFormat="1">
      <c r="A188" s="723"/>
      <c r="B188" s="726"/>
      <c r="C188" s="530" t="s">
        <v>4953</v>
      </c>
      <c r="D188" s="531">
        <v>30000</v>
      </c>
      <c r="E188" s="535">
        <v>1</v>
      </c>
      <c r="F188" s="533">
        <f t="shared" si="1"/>
        <v>30000</v>
      </c>
      <c r="G188" s="534">
        <v>328</v>
      </c>
    </row>
    <row r="189" spans="1:7" s="537" customFormat="1">
      <c r="A189" s="723"/>
      <c r="B189" s="726"/>
      <c r="C189" s="530" t="s">
        <v>2960</v>
      </c>
      <c r="D189" s="531">
        <v>6500</v>
      </c>
      <c r="E189" s="535">
        <v>18</v>
      </c>
      <c r="F189" s="533">
        <f t="shared" si="1"/>
        <v>117000</v>
      </c>
      <c r="G189" s="534">
        <v>328</v>
      </c>
    </row>
    <row r="190" spans="1:7" s="537" customFormat="1">
      <c r="A190" s="723"/>
      <c r="B190" s="726"/>
      <c r="C190" s="530" t="s">
        <v>4954</v>
      </c>
      <c r="D190" s="531">
        <v>2500</v>
      </c>
      <c r="E190" s="535">
        <v>6</v>
      </c>
      <c r="F190" s="533">
        <f t="shared" si="1"/>
        <v>15000</v>
      </c>
      <c r="G190" s="534">
        <v>328</v>
      </c>
    </row>
    <row r="191" spans="1:7" s="537" customFormat="1">
      <c r="A191" s="723"/>
      <c r="B191" s="726"/>
      <c r="C191" s="536" t="s">
        <v>9</v>
      </c>
      <c r="D191" s="533">
        <v>2500</v>
      </c>
      <c r="E191" s="532">
        <v>12</v>
      </c>
      <c r="F191" s="533">
        <f t="shared" si="1"/>
        <v>30000</v>
      </c>
      <c r="G191" s="534">
        <v>112</v>
      </c>
    </row>
    <row r="192" spans="1:7" s="537" customFormat="1">
      <c r="A192" s="723"/>
      <c r="B192" s="726"/>
      <c r="C192" s="536" t="s">
        <v>10</v>
      </c>
      <c r="D192" s="531">
        <v>20000</v>
      </c>
      <c r="E192" s="532">
        <v>12</v>
      </c>
      <c r="F192" s="533">
        <f t="shared" si="1"/>
        <v>240000</v>
      </c>
      <c r="G192" s="534">
        <v>113</v>
      </c>
    </row>
    <row r="193" spans="1:7" s="537" customFormat="1">
      <c r="A193" s="723"/>
      <c r="B193" s="726"/>
      <c r="C193" s="536" t="s">
        <v>443</v>
      </c>
      <c r="D193" s="531">
        <v>42.2</v>
      </c>
      <c r="E193" s="532">
        <v>20</v>
      </c>
      <c r="F193" s="533">
        <f t="shared" si="1"/>
        <v>844</v>
      </c>
      <c r="G193" s="534">
        <v>122</v>
      </c>
    </row>
    <row r="194" spans="1:7" s="537" customFormat="1">
      <c r="A194" s="723"/>
      <c r="B194" s="726"/>
      <c r="C194" s="536" t="s">
        <v>485</v>
      </c>
      <c r="D194" s="531">
        <v>1.5</v>
      </c>
      <c r="E194" s="532">
        <v>100</v>
      </c>
      <c r="F194" s="533">
        <f t="shared" si="1"/>
        <v>150</v>
      </c>
      <c r="G194" s="534">
        <v>122</v>
      </c>
    </row>
    <row r="195" spans="1:7" s="537" customFormat="1">
      <c r="A195" s="723"/>
      <c r="B195" s="726"/>
      <c r="C195" s="536" t="s">
        <v>486</v>
      </c>
      <c r="D195" s="531">
        <v>1.5</v>
      </c>
      <c r="E195" s="532">
        <v>600</v>
      </c>
      <c r="F195" s="533">
        <f t="shared" si="1"/>
        <v>900</v>
      </c>
      <c r="G195" s="534">
        <v>122</v>
      </c>
    </row>
    <row r="196" spans="1:7" s="537" customFormat="1">
      <c r="A196" s="723"/>
      <c r="B196" s="726"/>
      <c r="C196" s="536" t="s">
        <v>445</v>
      </c>
      <c r="D196" s="531">
        <v>55</v>
      </c>
      <c r="E196" s="532">
        <v>20</v>
      </c>
      <c r="F196" s="533">
        <f t="shared" si="1"/>
        <v>1100</v>
      </c>
      <c r="G196" s="534">
        <v>122</v>
      </c>
    </row>
    <row r="197" spans="1:7" s="537" customFormat="1">
      <c r="A197" s="723"/>
      <c r="B197" s="726"/>
      <c r="C197" s="536" t="s">
        <v>490</v>
      </c>
      <c r="D197" s="531">
        <v>2</v>
      </c>
      <c r="E197" s="532">
        <v>1000</v>
      </c>
      <c r="F197" s="533">
        <f t="shared" si="1"/>
        <v>2000</v>
      </c>
      <c r="G197" s="534">
        <v>122</v>
      </c>
    </row>
    <row r="198" spans="1:7" s="537" customFormat="1">
      <c r="A198" s="723"/>
      <c r="B198" s="726"/>
      <c r="C198" s="536" t="s">
        <v>492</v>
      </c>
      <c r="D198" s="531">
        <v>0.98</v>
      </c>
      <c r="E198" s="532">
        <v>5000</v>
      </c>
      <c r="F198" s="533">
        <f t="shared" si="1"/>
        <v>4900</v>
      </c>
      <c r="G198" s="534">
        <v>122</v>
      </c>
    </row>
    <row r="199" spans="1:7" s="537" customFormat="1">
      <c r="A199" s="723"/>
      <c r="B199" s="726"/>
      <c r="C199" s="536" t="s">
        <v>495</v>
      </c>
      <c r="D199" s="531">
        <v>15000</v>
      </c>
      <c r="E199" s="532">
        <v>1</v>
      </c>
      <c r="F199" s="533">
        <f t="shared" si="1"/>
        <v>15000</v>
      </c>
      <c r="G199" s="534">
        <v>162</v>
      </c>
    </row>
    <row r="200" spans="1:7" s="537" customFormat="1">
      <c r="A200" s="723"/>
      <c r="B200" s="726"/>
      <c r="C200" s="536" t="s">
        <v>497</v>
      </c>
      <c r="D200" s="531">
        <v>15000</v>
      </c>
      <c r="E200" s="532">
        <v>1</v>
      </c>
      <c r="F200" s="533">
        <f t="shared" si="1"/>
        <v>15000</v>
      </c>
      <c r="G200" s="534">
        <v>168</v>
      </c>
    </row>
    <row r="201" spans="1:7" s="537" customFormat="1">
      <c r="A201" s="723"/>
      <c r="B201" s="726"/>
      <c r="C201" s="536" t="s">
        <v>498</v>
      </c>
      <c r="D201" s="531">
        <v>1500</v>
      </c>
      <c r="E201" s="532">
        <v>6</v>
      </c>
      <c r="F201" s="533">
        <f t="shared" si="1"/>
        <v>9000</v>
      </c>
      <c r="G201" s="534">
        <v>169</v>
      </c>
    </row>
    <row r="202" spans="1:7" s="537" customFormat="1">
      <c r="A202" s="723"/>
      <c r="B202" s="726"/>
      <c r="C202" s="536" t="s">
        <v>409</v>
      </c>
      <c r="D202" s="531">
        <v>15000</v>
      </c>
      <c r="E202" s="535">
        <v>1</v>
      </c>
      <c r="F202" s="533">
        <f t="shared" si="1"/>
        <v>15000</v>
      </c>
      <c r="G202" s="534">
        <v>171</v>
      </c>
    </row>
    <row r="203" spans="1:7" s="537" customFormat="1">
      <c r="A203" s="723"/>
      <c r="B203" s="726"/>
      <c r="C203" s="536" t="s">
        <v>21</v>
      </c>
      <c r="D203" s="531">
        <v>10000</v>
      </c>
      <c r="E203" s="532">
        <v>1</v>
      </c>
      <c r="F203" s="533">
        <f t="shared" si="1"/>
        <v>10000</v>
      </c>
      <c r="G203" s="534">
        <v>174</v>
      </c>
    </row>
    <row r="204" spans="1:7" s="537" customFormat="1">
      <c r="A204" s="723"/>
      <c r="B204" s="726"/>
      <c r="C204" s="536" t="s">
        <v>494</v>
      </c>
      <c r="D204" s="531">
        <v>72000</v>
      </c>
      <c r="E204" s="532">
        <v>1</v>
      </c>
      <c r="F204" s="533">
        <f t="shared" si="1"/>
        <v>72000</v>
      </c>
      <c r="G204" s="534">
        <v>191</v>
      </c>
    </row>
    <row r="205" spans="1:7" s="537" customFormat="1">
      <c r="A205" s="723"/>
      <c r="B205" s="726"/>
      <c r="C205" s="536" t="s">
        <v>353</v>
      </c>
      <c r="D205" s="533">
        <v>25000</v>
      </c>
      <c r="E205" s="532">
        <v>12</v>
      </c>
      <c r="F205" s="533">
        <f t="shared" si="1"/>
        <v>300000</v>
      </c>
      <c r="G205" s="534">
        <v>197</v>
      </c>
    </row>
    <row r="206" spans="1:7" s="537" customFormat="1">
      <c r="A206" s="723"/>
      <c r="B206" s="726"/>
      <c r="C206" s="536" t="s">
        <v>27</v>
      </c>
      <c r="D206" s="531">
        <v>15000</v>
      </c>
      <c r="E206" s="532">
        <v>1</v>
      </c>
      <c r="F206" s="533">
        <f t="shared" si="1"/>
        <v>15000</v>
      </c>
      <c r="G206" s="534">
        <v>199</v>
      </c>
    </row>
    <row r="207" spans="1:7" s="537" customFormat="1">
      <c r="A207" s="723"/>
      <c r="B207" s="726"/>
      <c r="C207" s="536" t="s">
        <v>318</v>
      </c>
      <c r="D207" s="531">
        <v>60</v>
      </c>
      <c r="E207" s="535">
        <v>5</v>
      </c>
      <c r="F207" s="533">
        <f t="shared" si="1"/>
        <v>300</v>
      </c>
      <c r="G207" s="534">
        <v>211</v>
      </c>
    </row>
    <row r="208" spans="1:7" s="537" customFormat="1">
      <c r="A208" s="723"/>
      <c r="B208" s="726"/>
      <c r="C208" s="536" t="s">
        <v>374</v>
      </c>
      <c r="D208" s="531">
        <v>21.5</v>
      </c>
      <c r="E208" s="535">
        <v>25</v>
      </c>
      <c r="F208" s="533">
        <f t="shared" si="1"/>
        <v>537.5</v>
      </c>
      <c r="G208" s="534">
        <v>211</v>
      </c>
    </row>
    <row r="209" spans="1:7" s="537" customFormat="1">
      <c r="A209" s="723"/>
      <c r="B209" s="726"/>
      <c r="C209" s="536" t="s">
        <v>380</v>
      </c>
      <c r="D209" s="531">
        <v>12</v>
      </c>
      <c r="E209" s="535">
        <v>60</v>
      </c>
      <c r="F209" s="533">
        <f t="shared" si="1"/>
        <v>720</v>
      </c>
      <c r="G209" s="534">
        <v>211</v>
      </c>
    </row>
    <row r="210" spans="1:7" s="537" customFormat="1">
      <c r="A210" s="723"/>
      <c r="B210" s="726"/>
      <c r="C210" s="536" t="s">
        <v>464</v>
      </c>
      <c r="D210" s="531">
        <v>8.75</v>
      </c>
      <c r="E210" s="532">
        <v>12</v>
      </c>
      <c r="F210" s="533">
        <f t="shared" si="1"/>
        <v>105</v>
      </c>
      <c r="G210" s="534">
        <v>232</v>
      </c>
    </row>
    <row r="211" spans="1:7" s="537" customFormat="1">
      <c r="A211" s="723"/>
      <c r="B211" s="726"/>
      <c r="C211" s="536" t="s">
        <v>350</v>
      </c>
      <c r="D211" s="531">
        <v>40.549999999999997</v>
      </c>
      <c r="E211" s="535">
        <v>40</v>
      </c>
      <c r="F211" s="533">
        <f t="shared" si="1"/>
        <v>1622</v>
      </c>
      <c r="G211" s="534">
        <v>241</v>
      </c>
    </row>
    <row r="212" spans="1:7" s="537" customFormat="1">
      <c r="A212" s="723"/>
      <c r="B212" s="726"/>
      <c r="C212" s="536" t="s">
        <v>382</v>
      </c>
      <c r="D212" s="531">
        <v>4.5</v>
      </c>
      <c r="E212" s="535">
        <v>200</v>
      </c>
      <c r="F212" s="533">
        <f t="shared" si="1"/>
        <v>900</v>
      </c>
      <c r="G212" s="534">
        <v>241</v>
      </c>
    </row>
    <row r="213" spans="1:7" s="537" customFormat="1">
      <c r="A213" s="723"/>
      <c r="B213" s="726"/>
      <c r="C213" s="536" t="s">
        <v>386</v>
      </c>
      <c r="D213" s="531">
        <v>4.5</v>
      </c>
      <c r="E213" s="535">
        <v>200</v>
      </c>
      <c r="F213" s="533">
        <f t="shared" si="1"/>
        <v>900</v>
      </c>
      <c r="G213" s="534">
        <v>241</v>
      </c>
    </row>
    <row r="214" spans="1:7" s="537" customFormat="1">
      <c r="A214" s="723"/>
      <c r="B214" s="726"/>
      <c r="C214" s="536" t="s">
        <v>345</v>
      </c>
      <c r="D214" s="531">
        <v>33.82</v>
      </c>
      <c r="E214" s="532">
        <v>80</v>
      </c>
      <c r="F214" s="533">
        <f t="shared" si="1"/>
        <v>2705.6</v>
      </c>
      <c r="G214" s="534">
        <v>241</v>
      </c>
    </row>
    <row r="215" spans="1:7" s="537" customFormat="1">
      <c r="A215" s="723"/>
      <c r="B215" s="726"/>
      <c r="C215" s="536" t="s">
        <v>406</v>
      </c>
      <c r="D215" s="531">
        <v>0.38</v>
      </c>
      <c r="E215" s="532">
        <v>100</v>
      </c>
      <c r="F215" s="533">
        <f t="shared" si="1"/>
        <v>38</v>
      </c>
      <c r="G215" s="534">
        <v>243</v>
      </c>
    </row>
    <row r="216" spans="1:7" s="537" customFormat="1">
      <c r="A216" s="723"/>
      <c r="B216" s="726"/>
      <c r="C216" s="536" t="s">
        <v>385</v>
      </c>
      <c r="D216" s="531">
        <v>0.4</v>
      </c>
      <c r="E216" s="535">
        <v>100</v>
      </c>
      <c r="F216" s="533">
        <f t="shared" si="1"/>
        <v>40</v>
      </c>
      <c r="G216" s="534">
        <v>243</v>
      </c>
    </row>
    <row r="217" spans="1:7" s="537" customFormat="1">
      <c r="A217" s="723"/>
      <c r="B217" s="726"/>
      <c r="C217" s="536" t="s">
        <v>390</v>
      </c>
      <c r="D217" s="531">
        <v>0.34</v>
      </c>
      <c r="E217" s="532">
        <v>100</v>
      </c>
      <c r="F217" s="533">
        <f t="shared" si="1"/>
        <v>34</v>
      </c>
      <c r="G217" s="534">
        <v>243</v>
      </c>
    </row>
    <row r="218" spans="1:7" s="537" customFormat="1">
      <c r="A218" s="723"/>
      <c r="B218" s="726"/>
      <c r="C218" s="536" t="s">
        <v>381</v>
      </c>
      <c r="D218" s="531">
        <v>0.34</v>
      </c>
      <c r="E218" s="532">
        <v>100</v>
      </c>
      <c r="F218" s="533">
        <f t="shared" si="1"/>
        <v>34</v>
      </c>
      <c r="G218" s="534">
        <v>243</v>
      </c>
    </row>
    <row r="219" spans="1:7" s="537" customFormat="1" ht="20.25" customHeight="1">
      <c r="A219" s="723"/>
      <c r="B219" s="726"/>
      <c r="C219" s="536" t="s">
        <v>375</v>
      </c>
      <c r="D219" s="531">
        <v>10.91</v>
      </c>
      <c r="E219" s="535">
        <v>30</v>
      </c>
      <c r="F219" s="533">
        <f t="shared" si="1"/>
        <v>327.3</v>
      </c>
      <c r="G219" s="534">
        <v>243</v>
      </c>
    </row>
    <row r="220" spans="1:7" s="537" customFormat="1">
      <c r="A220" s="723"/>
      <c r="B220" s="726"/>
      <c r="C220" s="536" t="s">
        <v>475</v>
      </c>
      <c r="D220" s="531">
        <v>5.5</v>
      </c>
      <c r="E220" s="532">
        <v>100</v>
      </c>
      <c r="F220" s="533">
        <f t="shared" si="1"/>
        <v>550</v>
      </c>
      <c r="G220" s="534">
        <v>243</v>
      </c>
    </row>
    <row r="221" spans="1:7" s="537" customFormat="1">
      <c r="A221" s="723"/>
      <c r="B221" s="726"/>
      <c r="C221" s="536" t="s">
        <v>476</v>
      </c>
      <c r="D221" s="531">
        <v>5.9</v>
      </c>
      <c r="E221" s="532">
        <v>100</v>
      </c>
      <c r="F221" s="533">
        <f t="shared" si="1"/>
        <v>590</v>
      </c>
      <c r="G221" s="534">
        <v>243</v>
      </c>
    </row>
    <row r="222" spans="1:7" s="537" customFormat="1">
      <c r="A222" s="723"/>
      <c r="B222" s="726"/>
      <c r="C222" s="536" t="s">
        <v>463</v>
      </c>
      <c r="D222" s="531">
        <v>12.7</v>
      </c>
      <c r="E222" s="532">
        <v>50</v>
      </c>
      <c r="F222" s="533">
        <f t="shared" si="1"/>
        <v>635</v>
      </c>
      <c r="G222" s="534">
        <v>243</v>
      </c>
    </row>
    <row r="223" spans="1:7" s="537" customFormat="1">
      <c r="A223" s="723"/>
      <c r="B223" s="726"/>
      <c r="C223" s="536" t="s">
        <v>376</v>
      </c>
      <c r="D223" s="531">
        <v>12.07</v>
      </c>
      <c r="E223" s="532">
        <v>30</v>
      </c>
      <c r="F223" s="533">
        <f t="shared" si="1"/>
        <v>362.1</v>
      </c>
      <c r="G223" s="534">
        <v>243</v>
      </c>
    </row>
    <row r="224" spans="1:7" s="537" customFormat="1">
      <c r="A224" s="723"/>
      <c r="B224" s="726"/>
      <c r="C224" s="536" t="s">
        <v>487</v>
      </c>
      <c r="D224" s="531">
        <v>25.75</v>
      </c>
      <c r="E224" s="532">
        <v>220</v>
      </c>
      <c r="F224" s="533">
        <f t="shared" si="1"/>
        <v>5665</v>
      </c>
      <c r="G224" s="534">
        <v>243</v>
      </c>
    </row>
    <row r="225" spans="1:7" s="537" customFormat="1">
      <c r="A225" s="723"/>
      <c r="B225" s="726"/>
      <c r="C225" s="536" t="s">
        <v>325</v>
      </c>
      <c r="D225" s="531">
        <v>8.75</v>
      </c>
      <c r="E225" s="535">
        <v>12</v>
      </c>
      <c r="F225" s="533">
        <f t="shared" si="1"/>
        <v>105</v>
      </c>
      <c r="G225" s="534">
        <v>244</v>
      </c>
    </row>
    <row r="226" spans="1:7" s="537" customFormat="1">
      <c r="A226" s="723"/>
      <c r="B226" s="726"/>
      <c r="C226" s="536" t="s">
        <v>360</v>
      </c>
      <c r="D226" s="531">
        <v>6.5</v>
      </c>
      <c r="E226" s="532">
        <v>6</v>
      </c>
      <c r="F226" s="533">
        <f t="shared" si="1"/>
        <v>39</v>
      </c>
      <c r="G226" s="534">
        <v>244</v>
      </c>
    </row>
    <row r="227" spans="1:7" s="537" customFormat="1">
      <c r="A227" s="723"/>
      <c r="B227" s="726"/>
      <c r="C227" s="536" t="s">
        <v>333</v>
      </c>
      <c r="D227" s="531">
        <v>2.5</v>
      </c>
      <c r="E227" s="532">
        <v>6</v>
      </c>
      <c r="F227" s="533">
        <f t="shared" si="1"/>
        <v>15</v>
      </c>
      <c r="G227" s="534">
        <v>244</v>
      </c>
    </row>
    <row r="228" spans="1:7" s="537" customFormat="1">
      <c r="A228" s="723"/>
      <c r="B228" s="726"/>
      <c r="C228" s="536" t="s">
        <v>399</v>
      </c>
      <c r="D228" s="531">
        <v>7.6</v>
      </c>
      <c r="E228" s="535">
        <v>12</v>
      </c>
      <c r="F228" s="533">
        <f t="shared" si="1"/>
        <v>91.199999999999989</v>
      </c>
      <c r="G228" s="534">
        <v>244</v>
      </c>
    </row>
    <row r="229" spans="1:7" s="537" customFormat="1">
      <c r="A229" s="723"/>
      <c r="B229" s="726"/>
      <c r="C229" s="536" t="s">
        <v>398</v>
      </c>
      <c r="D229" s="531">
        <v>31</v>
      </c>
      <c r="E229" s="532">
        <v>20</v>
      </c>
      <c r="F229" s="533">
        <f t="shared" si="1"/>
        <v>620</v>
      </c>
      <c r="G229" s="534">
        <v>244</v>
      </c>
    </row>
    <row r="230" spans="1:7" s="537" customFormat="1">
      <c r="A230" s="723"/>
      <c r="B230" s="726"/>
      <c r="C230" s="536" t="s">
        <v>320</v>
      </c>
      <c r="D230" s="531">
        <v>88</v>
      </c>
      <c r="E230" s="532">
        <v>6</v>
      </c>
      <c r="F230" s="533">
        <f t="shared" si="1"/>
        <v>528</v>
      </c>
      <c r="G230" s="534">
        <v>244</v>
      </c>
    </row>
    <row r="231" spans="1:7" s="537" customFormat="1">
      <c r="A231" s="723"/>
      <c r="B231" s="726"/>
      <c r="C231" s="536" t="s">
        <v>323</v>
      </c>
      <c r="D231" s="531">
        <v>25.75</v>
      </c>
      <c r="E231" s="535">
        <v>60</v>
      </c>
      <c r="F231" s="533">
        <f t="shared" si="1"/>
        <v>1545</v>
      </c>
      <c r="G231" s="534">
        <v>261</v>
      </c>
    </row>
    <row r="232" spans="1:7" s="537" customFormat="1">
      <c r="A232" s="723"/>
      <c r="B232" s="726"/>
      <c r="C232" s="536" t="s">
        <v>435</v>
      </c>
      <c r="D232" s="531">
        <v>550.1</v>
      </c>
      <c r="E232" s="532">
        <v>12</v>
      </c>
      <c r="F232" s="533">
        <f t="shared" si="1"/>
        <v>6601.2000000000007</v>
      </c>
      <c r="G232" s="534">
        <v>267</v>
      </c>
    </row>
    <row r="233" spans="1:7" s="537" customFormat="1">
      <c r="A233" s="723"/>
      <c r="B233" s="726"/>
      <c r="C233" s="536" t="s">
        <v>434</v>
      </c>
      <c r="D233" s="531">
        <v>875.1</v>
      </c>
      <c r="E233" s="532">
        <v>12</v>
      </c>
      <c r="F233" s="533">
        <f t="shared" si="1"/>
        <v>10501.2</v>
      </c>
      <c r="G233" s="534">
        <v>267</v>
      </c>
    </row>
    <row r="234" spans="1:7" s="537" customFormat="1">
      <c r="A234" s="723"/>
      <c r="B234" s="726"/>
      <c r="C234" s="536" t="s">
        <v>455</v>
      </c>
      <c r="D234" s="531">
        <v>742.26</v>
      </c>
      <c r="E234" s="532">
        <v>12</v>
      </c>
      <c r="F234" s="533">
        <f t="shared" si="1"/>
        <v>8907.119999999999</v>
      </c>
      <c r="G234" s="534">
        <v>267</v>
      </c>
    </row>
    <row r="235" spans="1:7" s="537" customFormat="1">
      <c r="A235" s="723"/>
      <c r="B235" s="726"/>
      <c r="C235" s="536" t="s">
        <v>4955</v>
      </c>
      <c r="D235" s="531">
        <v>225</v>
      </c>
      <c r="E235" s="532">
        <v>18</v>
      </c>
      <c r="F235" s="533">
        <f t="shared" si="1"/>
        <v>4050</v>
      </c>
      <c r="G235" s="534">
        <v>267</v>
      </c>
    </row>
    <row r="236" spans="1:7" s="537" customFormat="1">
      <c r="A236" s="723"/>
      <c r="B236" s="726"/>
      <c r="C236" s="536" t="s">
        <v>4945</v>
      </c>
      <c r="D236" s="531">
        <v>225</v>
      </c>
      <c r="E236" s="532">
        <v>12</v>
      </c>
      <c r="F236" s="533">
        <f t="shared" ref="F236:F299" si="2">+D236*E236</f>
        <v>2700</v>
      </c>
      <c r="G236" s="534">
        <v>267</v>
      </c>
    </row>
    <row r="237" spans="1:7" s="537" customFormat="1">
      <c r="A237" s="723"/>
      <c r="B237" s="726"/>
      <c r="C237" s="536" t="s">
        <v>370</v>
      </c>
      <c r="D237" s="531">
        <v>113</v>
      </c>
      <c r="E237" s="532">
        <v>12</v>
      </c>
      <c r="F237" s="533">
        <f t="shared" si="2"/>
        <v>1356</v>
      </c>
      <c r="G237" s="534">
        <v>267</v>
      </c>
    </row>
    <row r="238" spans="1:7" s="537" customFormat="1">
      <c r="A238" s="723"/>
      <c r="B238" s="726"/>
      <c r="C238" s="536" t="s">
        <v>4946</v>
      </c>
      <c r="D238" s="531">
        <v>299</v>
      </c>
      <c r="E238" s="532">
        <v>6</v>
      </c>
      <c r="F238" s="533">
        <f t="shared" si="2"/>
        <v>1794</v>
      </c>
      <c r="G238" s="534">
        <v>267</v>
      </c>
    </row>
    <row r="239" spans="1:7" s="537" customFormat="1">
      <c r="A239" s="723"/>
      <c r="B239" s="726"/>
      <c r="C239" s="536" t="s">
        <v>371</v>
      </c>
      <c r="D239" s="531">
        <v>142</v>
      </c>
      <c r="E239" s="532">
        <v>12</v>
      </c>
      <c r="F239" s="533">
        <f t="shared" si="2"/>
        <v>1704</v>
      </c>
      <c r="G239" s="534">
        <v>267</v>
      </c>
    </row>
    <row r="240" spans="1:7" s="537" customFormat="1">
      <c r="A240" s="723"/>
      <c r="B240" s="726"/>
      <c r="C240" s="536" t="s">
        <v>459</v>
      </c>
      <c r="D240" s="531">
        <v>215</v>
      </c>
      <c r="E240" s="532">
        <v>12</v>
      </c>
      <c r="F240" s="533">
        <f t="shared" si="2"/>
        <v>2580</v>
      </c>
      <c r="G240" s="534">
        <v>267</v>
      </c>
    </row>
    <row r="241" spans="1:7" s="537" customFormat="1">
      <c r="A241" s="723"/>
      <c r="B241" s="726"/>
      <c r="C241" s="536" t="s">
        <v>367</v>
      </c>
      <c r="D241" s="531">
        <v>614.9</v>
      </c>
      <c r="E241" s="532">
        <v>18</v>
      </c>
      <c r="F241" s="533">
        <f t="shared" si="2"/>
        <v>11068.199999999999</v>
      </c>
      <c r="G241" s="534">
        <v>267</v>
      </c>
    </row>
    <row r="242" spans="1:7" s="537" customFormat="1">
      <c r="A242" s="723"/>
      <c r="B242" s="726"/>
      <c r="C242" s="536" t="s">
        <v>466</v>
      </c>
      <c r="D242" s="531">
        <v>141</v>
      </c>
      <c r="E242" s="532">
        <v>75</v>
      </c>
      <c r="F242" s="533">
        <f t="shared" si="2"/>
        <v>10575</v>
      </c>
      <c r="G242" s="534">
        <v>267</v>
      </c>
    </row>
    <row r="243" spans="1:7" s="537" customFormat="1">
      <c r="A243" s="723"/>
      <c r="B243" s="726"/>
      <c r="C243" s="536" t="s">
        <v>467</v>
      </c>
      <c r="D243" s="531">
        <v>181</v>
      </c>
      <c r="E243" s="532">
        <v>75</v>
      </c>
      <c r="F243" s="533">
        <f t="shared" si="2"/>
        <v>13575</v>
      </c>
      <c r="G243" s="534">
        <v>267</v>
      </c>
    </row>
    <row r="244" spans="1:7" s="537" customFormat="1">
      <c r="A244" s="723"/>
      <c r="B244" s="726"/>
      <c r="C244" s="536" t="s">
        <v>372</v>
      </c>
      <c r="D244" s="531">
        <v>4</v>
      </c>
      <c r="E244" s="532">
        <v>70</v>
      </c>
      <c r="F244" s="533">
        <f t="shared" si="2"/>
        <v>280</v>
      </c>
      <c r="G244" s="534">
        <v>268</v>
      </c>
    </row>
    <row r="245" spans="1:7" s="537" customFormat="1">
      <c r="A245" s="723"/>
      <c r="B245" s="726"/>
      <c r="C245" s="536" t="s">
        <v>458</v>
      </c>
      <c r="D245" s="531">
        <v>10.5</v>
      </c>
      <c r="E245" s="532">
        <v>30</v>
      </c>
      <c r="F245" s="533">
        <f t="shared" si="2"/>
        <v>315</v>
      </c>
      <c r="G245" s="534">
        <v>268</v>
      </c>
    </row>
    <row r="246" spans="1:7" s="537" customFormat="1">
      <c r="A246" s="723"/>
      <c r="B246" s="726"/>
      <c r="C246" s="536" t="s">
        <v>470</v>
      </c>
      <c r="D246" s="531">
        <v>3.25</v>
      </c>
      <c r="E246" s="532">
        <v>100</v>
      </c>
      <c r="F246" s="533">
        <f t="shared" si="2"/>
        <v>325</v>
      </c>
      <c r="G246" s="534">
        <v>268</v>
      </c>
    </row>
    <row r="247" spans="1:7" s="537" customFormat="1">
      <c r="A247" s="723"/>
      <c r="B247" s="726"/>
      <c r="C247" s="536" t="s">
        <v>478</v>
      </c>
      <c r="D247" s="531">
        <v>3.25</v>
      </c>
      <c r="E247" s="532">
        <v>100</v>
      </c>
      <c r="F247" s="533">
        <f t="shared" si="2"/>
        <v>325</v>
      </c>
      <c r="G247" s="534">
        <v>268</v>
      </c>
    </row>
    <row r="248" spans="1:7" s="537" customFormat="1">
      <c r="A248" s="723"/>
      <c r="B248" s="726"/>
      <c r="C248" s="536" t="s">
        <v>446</v>
      </c>
      <c r="D248" s="531">
        <v>16.5</v>
      </c>
      <c r="E248" s="532">
        <v>12</v>
      </c>
      <c r="F248" s="533">
        <f t="shared" si="2"/>
        <v>198</v>
      </c>
      <c r="G248" s="534">
        <v>268</v>
      </c>
    </row>
    <row r="249" spans="1:7" s="537" customFormat="1">
      <c r="A249" s="723"/>
      <c r="B249" s="726"/>
      <c r="C249" s="536" t="s">
        <v>480</v>
      </c>
      <c r="D249" s="531">
        <v>5</v>
      </c>
      <c r="E249" s="532">
        <v>100</v>
      </c>
      <c r="F249" s="533">
        <f t="shared" si="2"/>
        <v>500</v>
      </c>
      <c r="G249" s="534">
        <v>268</v>
      </c>
    </row>
    <row r="250" spans="1:7" s="537" customFormat="1">
      <c r="A250" s="723"/>
      <c r="B250" s="726"/>
      <c r="C250" s="536" t="s">
        <v>317</v>
      </c>
      <c r="D250" s="531">
        <v>10</v>
      </c>
      <c r="E250" s="532">
        <v>20</v>
      </c>
      <c r="F250" s="533">
        <f t="shared" si="2"/>
        <v>200</v>
      </c>
      <c r="G250" s="534">
        <v>268</v>
      </c>
    </row>
    <row r="251" spans="1:7" s="537" customFormat="1">
      <c r="A251" s="723"/>
      <c r="B251" s="726"/>
      <c r="C251" s="536" t="s">
        <v>489</v>
      </c>
      <c r="D251" s="531">
        <v>0.72</v>
      </c>
      <c r="E251" s="532">
        <v>1000</v>
      </c>
      <c r="F251" s="533">
        <f t="shared" si="2"/>
        <v>720</v>
      </c>
      <c r="G251" s="534">
        <v>268</v>
      </c>
    </row>
    <row r="252" spans="1:7" s="537" customFormat="1">
      <c r="A252" s="723"/>
      <c r="B252" s="726"/>
      <c r="C252" s="536" t="s">
        <v>457</v>
      </c>
      <c r="D252" s="531">
        <v>40.9</v>
      </c>
      <c r="E252" s="532">
        <v>20</v>
      </c>
      <c r="F252" s="533">
        <f t="shared" si="2"/>
        <v>818</v>
      </c>
      <c r="G252" s="534">
        <v>268</v>
      </c>
    </row>
    <row r="253" spans="1:7" s="537" customFormat="1">
      <c r="A253" s="723"/>
      <c r="B253" s="726"/>
      <c r="C253" s="536" t="s">
        <v>483</v>
      </c>
      <c r="D253" s="531">
        <v>2.5</v>
      </c>
      <c r="E253" s="532">
        <v>500</v>
      </c>
      <c r="F253" s="533">
        <f t="shared" si="2"/>
        <v>1250</v>
      </c>
      <c r="G253" s="534">
        <v>268</v>
      </c>
    </row>
    <row r="254" spans="1:7" s="537" customFormat="1">
      <c r="A254" s="723"/>
      <c r="B254" s="726"/>
      <c r="C254" s="536" t="s">
        <v>338</v>
      </c>
      <c r="D254" s="531">
        <v>2.75</v>
      </c>
      <c r="E254" s="535">
        <v>1</v>
      </c>
      <c r="F254" s="533">
        <f t="shared" si="2"/>
        <v>2.75</v>
      </c>
      <c r="G254" s="534">
        <v>291</v>
      </c>
    </row>
    <row r="255" spans="1:7" s="537" customFormat="1">
      <c r="A255" s="723"/>
      <c r="B255" s="726"/>
      <c r="C255" s="536" t="s">
        <v>332</v>
      </c>
      <c r="D255" s="531">
        <v>1.07</v>
      </c>
      <c r="E255" s="535">
        <v>12</v>
      </c>
      <c r="F255" s="533">
        <f t="shared" si="2"/>
        <v>12.84</v>
      </c>
      <c r="G255" s="534">
        <v>291</v>
      </c>
    </row>
    <row r="256" spans="1:7" s="537" customFormat="1">
      <c r="A256" s="723"/>
      <c r="B256" s="726"/>
      <c r="C256" s="536" t="s">
        <v>351</v>
      </c>
      <c r="D256" s="531">
        <v>1.07</v>
      </c>
      <c r="E256" s="535">
        <v>24</v>
      </c>
      <c r="F256" s="533">
        <f t="shared" si="2"/>
        <v>25.68</v>
      </c>
      <c r="G256" s="534">
        <v>291</v>
      </c>
    </row>
    <row r="257" spans="1:7" s="537" customFormat="1">
      <c r="A257" s="723"/>
      <c r="B257" s="726"/>
      <c r="C257" s="536" t="s">
        <v>357</v>
      </c>
      <c r="D257" s="531">
        <v>15.5</v>
      </c>
      <c r="E257" s="535">
        <v>2</v>
      </c>
      <c r="F257" s="533">
        <f t="shared" si="2"/>
        <v>31</v>
      </c>
      <c r="G257" s="534">
        <v>291</v>
      </c>
    </row>
    <row r="258" spans="1:7" s="537" customFormat="1">
      <c r="A258" s="723"/>
      <c r="B258" s="726"/>
      <c r="C258" s="536" t="s">
        <v>361</v>
      </c>
      <c r="D258" s="531">
        <v>1.1000000000000001</v>
      </c>
      <c r="E258" s="532">
        <v>30</v>
      </c>
      <c r="F258" s="533">
        <f t="shared" si="2"/>
        <v>33</v>
      </c>
      <c r="G258" s="534">
        <v>291</v>
      </c>
    </row>
    <row r="259" spans="1:7" s="537" customFormat="1">
      <c r="A259" s="723"/>
      <c r="B259" s="726"/>
      <c r="C259" s="536" t="s">
        <v>326</v>
      </c>
      <c r="D259" s="531">
        <v>3</v>
      </c>
      <c r="E259" s="535">
        <v>12</v>
      </c>
      <c r="F259" s="533">
        <f t="shared" si="2"/>
        <v>36</v>
      </c>
      <c r="G259" s="534">
        <v>291</v>
      </c>
    </row>
    <row r="260" spans="1:7" s="537" customFormat="1">
      <c r="A260" s="723"/>
      <c r="B260" s="726"/>
      <c r="C260" s="536" t="s">
        <v>364</v>
      </c>
      <c r="D260" s="531">
        <v>3.65</v>
      </c>
      <c r="E260" s="535">
        <v>10</v>
      </c>
      <c r="F260" s="533">
        <f t="shared" si="2"/>
        <v>36.5</v>
      </c>
      <c r="G260" s="534">
        <v>291</v>
      </c>
    </row>
    <row r="261" spans="1:7" s="537" customFormat="1">
      <c r="A261" s="723"/>
      <c r="B261" s="726"/>
      <c r="C261" s="536" t="s">
        <v>363</v>
      </c>
      <c r="D261" s="531">
        <v>7.5</v>
      </c>
      <c r="E261" s="535">
        <v>6</v>
      </c>
      <c r="F261" s="533">
        <f t="shared" si="2"/>
        <v>45</v>
      </c>
      <c r="G261" s="534">
        <v>291</v>
      </c>
    </row>
    <row r="262" spans="1:7" s="537" customFormat="1">
      <c r="A262" s="723"/>
      <c r="B262" s="726"/>
      <c r="C262" s="536" t="s">
        <v>327</v>
      </c>
      <c r="D262" s="531">
        <v>45.02</v>
      </c>
      <c r="E262" s="535">
        <v>1</v>
      </c>
      <c r="F262" s="533">
        <f t="shared" si="2"/>
        <v>45.02</v>
      </c>
      <c r="G262" s="534">
        <v>291</v>
      </c>
    </row>
    <row r="263" spans="1:7" s="537" customFormat="1">
      <c r="A263" s="723"/>
      <c r="B263" s="726"/>
      <c r="C263" s="536" t="s">
        <v>378</v>
      </c>
      <c r="D263" s="531">
        <v>1.01</v>
      </c>
      <c r="E263" s="535">
        <v>50</v>
      </c>
      <c r="F263" s="533">
        <f t="shared" si="2"/>
        <v>50.5</v>
      </c>
      <c r="G263" s="534">
        <v>291</v>
      </c>
    </row>
    <row r="264" spans="1:7" s="537" customFormat="1">
      <c r="A264" s="723"/>
      <c r="B264" s="726"/>
      <c r="C264" s="536" t="s">
        <v>321</v>
      </c>
      <c r="D264" s="531">
        <v>4.5</v>
      </c>
      <c r="E264" s="535">
        <v>12</v>
      </c>
      <c r="F264" s="533">
        <f t="shared" si="2"/>
        <v>54</v>
      </c>
      <c r="G264" s="534">
        <v>291</v>
      </c>
    </row>
    <row r="265" spans="1:7" s="537" customFormat="1">
      <c r="A265" s="723"/>
      <c r="B265" s="726"/>
      <c r="C265" s="536" t="s">
        <v>315</v>
      </c>
      <c r="D265" s="531">
        <v>1</v>
      </c>
      <c r="E265" s="532">
        <v>58</v>
      </c>
      <c r="F265" s="533">
        <f t="shared" si="2"/>
        <v>58</v>
      </c>
      <c r="G265" s="534">
        <v>291</v>
      </c>
    </row>
    <row r="266" spans="1:7" s="537" customFormat="1">
      <c r="A266" s="723"/>
      <c r="B266" s="726"/>
      <c r="C266" s="536" t="s">
        <v>331</v>
      </c>
      <c r="D266" s="531">
        <v>4.95</v>
      </c>
      <c r="E266" s="535">
        <v>12</v>
      </c>
      <c r="F266" s="533">
        <f t="shared" si="2"/>
        <v>59.400000000000006</v>
      </c>
      <c r="G266" s="534">
        <v>291</v>
      </c>
    </row>
    <row r="267" spans="1:7" s="537" customFormat="1">
      <c r="A267" s="723"/>
      <c r="B267" s="726"/>
      <c r="C267" s="536" t="s">
        <v>362</v>
      </c>
      <c r="D267" s="531">
        <v>13</v>
      </c>
      <c r="E267" s="535">
        <v>5</v>
      </c>
      <c r="F267" s="533">
        <f t="shared" si="2"/>
        <v>65</v>
      </c>
      <c r="G267" s="534">
        <v>291</v>
      </c>
    </row>
    <row r="268" spans="1:7" s="537" customFormat="1">
      <c r="A268" s="723"/>
      <c r="B268" s="726"/>
      <c r="C268" s="536" t="s">
        <v>402</v>
      </c>
      <c r="D268" s="531">
        <v>3.9</v>
      </c>
      <c r="E268" s="532">
        <v>25</v>
      </c>
      <c r="F268" s="533">
        <f t="shared" si="2"/>
        <v>97.5</v>
      </c>
      <c r="G268" s="534">
        <v>291</v>
      </c>
    </row>
    <row r="269" spans="1:7" s="537" customFormat="1">
      <c r="A269" s="723"/>
      <c r="B269" s="726"/>
      <c r="C269" s="536" t="s">
        <v>355</v>
      </c>
      <c r="D269" s="531">
        <v>100</v>
      </c>
      <c r="E269" s="535">
        <v>1</v>
      </c>
      <c r="F269" s="533">
        <f t="shared" si="2"/>
        <v>100</v>
      </c>
      <c r="G269" s="534">
        <v>291</v>
      </c>
    </row>
    <row r="270" spans="1:7" s="537" customFormat="1">
      <c r="A270" s="723"/>
      <c r="B270" s="726"/>
      <c r="C270" s="536" t="s">
        <v>343</v>
      </c>
      <c r="D270" s="531">
        <v>20.29</v>
      </c>
      <c r="E270" s="532">
        <v>5</v>
      </c>
      <c r="F270" s="533">
        <f t="shared" si="2"/>
        <v>101.44999999999999</v>
      </c>
      <c r="G270" s="534">
        <v>291</v>
      </c>
    </row>
    <row r="271" spans="1:7" s="537" customFormat="1">
      <c r="A271" s="723"/>
      <c r="B271" s="726"/>
      <c r="C271" s="536" t="s">
        <v>397</v>
      </c>
      <c r="D271" s="531">
        <v>7.3</v>
      </c>
      <c r="E271" s="532">
        <v>15</v>
      </c>
      <c r="F271" s="533">
        <f t="shared" si="2"/>
        <v>109.5</v>
      </c>
      <c r="G271" s="534">
        <v>291</v>
      </c>
    </row>
    <row r="272" spans="1:7" s="537" customFormat="1">
      <c r="A272" s="723"/>
      <c r="B272" s="726"/>
      <c r="C272" s="536" t="s">
        <v>324</v>
      </c>
      <c r="D272" s="531">
        <v>6</v>
      </c>
      <c r="E272" s="532">
        <v>20</v>
      </c>
      <c r="F272" s="533">
        <f t="shared" si="2"/>
        <v>120</v>
      </c>
      <c r="G272" s="534">
        <v>291</v>
      </c>
    </row>
    <row r="273" spans="1:7" s="537" customFormat="1">
      <c r="A273" s="723"/>
      <c r="B273" s="726"/>
      <c r="C273" s="536" t="s">
        <v>377</v>
      </c>
      <c r="D273" s="531">
        <v>2.56</v>
      </c>
      <c r="E273" s="535">
        <v>50</v>
      </c>
      <c r="F273" s="533">
        <f t="shared" si="2"/>
        <v>128</v>
      </c>
      <c r="G273" s="534">
        <v>291</v>
      </c>
    </row>
    <row r="274" spans="1:7" s="537" customFormat="1">
      <c r="A274" s="723"/>
      <c r="B274" s="726"/>
      <c r="C274" s="536" t="s">
        <v>348</v>
      </c>
      <c r="D274" s="531">
        <v>12.87</v>
      </c>
      <c r="E274" s="535">
        <v>10</v>
      </c>
      <c r="F274" s="533">
        <f t="shared" si="2"/>
        <v>128.69999999999999</v>
      </c>
      <c r="G274" s="534">
        <v>291</v>
      </c>
    </row>
    <row r="275" spans="1:7" s="537" customFormat="1">
      <c r="A275" s="723"/>
      <c r="B275" s="726"/>
      <c r="C275" s="536" t="s">
        <v>444</v>
      </c>
      <c r="D275" s="531">
        <v>6.5</v>
      </c>
      <c r="E275" s="532">
        <v>10</v>
      </c>
      <c r="F275" s="533">
        <f t="shared" si="2"/>
        <v>65</v>
      </c>
      <c r="G275" s="534">
        <v>291</v>
      </c>
    </row>
    <row r="276" spans="1:7" s="537" customFormat="1">
      <c r="A276" s="723"/>
      <c r="B276" s="726"/>
      <c r="C276" s="536" t="s">
        <v>316</v>
      </c>
      <c r="D276" s="531">
        <v>2.5</v>
      </c>
      <c r="E276" s="532">
        <v>58</v>
      </c>
      <c r="F276" s="533">
        <f t="shared" si="2"/>
        <v>145</v>
      </c>
      <c r="G276" s="534">
        <v>291</v>
      </c>
    </row>
    <row r="277" spans="1:7" s="537" customFormat="1">
      <c r="A277" s="723"/>
      <c r="B277" s="726"/>
      <c r="C277" s="536" t="s">
        <v>322</v>
      </c>
      <c r="D277" s="531">
        <v>1.7</v>
      </c>
      <c r="E277" s="532">
        <v>146</v>
      </c>
      <c r="F277" s="533">
        <f t="shared" si="2"/>
        <v>248.2</v>
      </c>
      <c r="G277" s="534">
        <v>291</v>
      </c>
    </row>
    <row r="278" spans="1:7" s="537" customFormat="1">
      <c r="A278" s="723"/>
      <c r="B278" s="726"/>
      <c r="C278" s="536" t="s">
        <v>337</v>
      </c>
      <c r="D278" s="531">
        <v>2.2000000000000002</v>
      </c>
      <c r="E278" s="532">
        <v>120</v>
      </c>
      <c r="F278" s="533">
        <f t="shared" si="2"/>
        <v>264</v>
      </c>
      <c r="G278" s="534">
        <v>291</v>
      </c>
    </row>
    <row r="279" spans="1:7" s="537" customFormat="1">
      <c r="A279" s="723"/>
      <c r="B279" s="726"/>
      <c r="C279" s="536" t="s">
        <v>387</v>
      </c>
      <c r="D279" s="531">
        <v>0.6</v>
      </c>
      <c r="E279" s="535">
        <v>500</v>
      </c>
      <c r="F279" s="533">
        <f t="shared" si="2"/>
        <v>300</v>
      </c>
      <c r="G279" s="534">
        <v>291</v>
      </c>
    </row>
    <row r="280" spans="1:7" s="537" customFormat="1">
      <c r="A280" s="723"/>
      <c r="B280" s="726"/>
      <c r="C280" s="536" t="s">
        <v>400</v>
      </c>
      <c r="D280" s="531">
        <v>7.19</v>
      </c>
      <c r="E280" s="532">
        <v>50</v>
      </c>
      <c r="F280" s="533">
        <f t="shared" si="2"/>
        <v>359.5</v>
      </c>
      <c r="G280" s="534">
        <v>291</v>
      </c>
    </row>
    <row r="281" spans="1:7" s="537" customFormat="1">
      <c r="A281" s="723"/>
      <c r="B281" s="726"/>
      <c r="C281" s="536" t="s">
        <v>335</v>
      </c>
      <c r="D281" s="531">
        <v>2.9</v>
      </c>
      <c r="E281" s="532">
        <v>130</v>
      </c>
      <c r="F281" s="533">
        <f t="shared" si="2"/>
        <v>377</v>
      </c>
      <c r="G281" s="534">
        <v>291</v>
      </c>
    </row>
    <row r="282" spans="1:7" s="537" customFormat="1">
      <c r="A282" s="723"/>
      <c r="B282" s="726"/>
      <c r="C282" s="536" t="s">
        <v>349</v>
      </c>
      <c r="D282" s="531">
        <v>3.5</v>
      </c>
      <c r="E282" s="532">
        <v>140</v>
      </c>
      <c r="F282" s="533">
        <f t="shared" si="2"/>
        <v>490</v>
      </c>
      <c r="G282" s="534">
        <v>291</v>
      </c>
    </row>
    <row r="283" spans="1:7" s="537" customFormat="1" ht="14.25" customHeight="1">
      <c r="A283" s="723"/>
      <c r="B283" s="726"/>
      <c r="C283" s="536" t="s">
        <v>366</v>
      </c>
      <c r="D283" s="531">
        <v>7</v>
      </c>
      <c r="E283" s="532">
        <v>85</v>
      </c>
      <c r="F283" s="533">
        <f t="shared" si="2"/>
        <v>595</v>
      </c>
      <c r="G283" s="534">
        <v>291</v>
      </c>
    </row>
    <row r="284" spans="1:7" s="537" customFormat="1">
      <c r="A284" s="723"/>
      <c r="B284" s="726"/>
      <c r="C284" s="536" t="s">
        <v>347</v>
      </c>
      <c r="D284" s="531">
        <v>1.07</v>
      </c>
      <c r="E284" s="532">
        <v>610</v>
      </c>
      <c r="F284" s="533">
        <f t="shared" si="2"/>
        <v>652.70000000000005</v>
      </c>
      <c r="G284" s="534">
        <v>291</v>
      </c>
    </row>
    <row r="285" spans="1:7" s="537" customFormat="1">
      <c r="A285" s="723"/>
      <c r="B285" s="726"/>
      <c r="C285" s="536" t="s">
        <v>472</v>
      </c>
      <c r="D285" s="531">
        <v>7</v>
      </c>
      <c r="E285" s="532">
        <v>100</v>
      </c>
      <c r="F285" s="533">
        <f t="shared" si="2"/>
        <v>700</v>
      </c>
      <c r="G285" s="534">
        <v>291</v>
      </c>
    </row>
    <row r="286" spans="1:7" s="537" customFormat="1">
      <c r="A286" s="723"/>
      <c r="B286" s="726"/>
      <c r="C286" s="536" t="s">
        <v>401</v>
      </c>
      <c r="D286" s="531">
        <v>15</v>
      </c>
      <c r="E286" s="535">
        <v>50</v>
      </c>
      <c r="F286" s="533">
        <f t="shared" si="2"/>
        <v>750</v>
      </c>
      <c r="G286" s="534">
        <v>291</v>
      </c>
    </row>
    <row r="287" spans="1:7" s="537" customFormat="1">
      <c r="A287" s="723"/>
      <c r="B287" s="726"/>
      <c r="C287" s="536" t="s">
        <v>359</v>
      </c>
      <c r="D287" s="531">
        <v>35</v>
      </c>
      <c r="E287" s="532">
        <v>22</v>
      </c>
      <c r="F287" s="533">
        <f t="shared" si="2"/>
        <v>770</v>
      </c>
      <c r="G287" s="534">
        <v>291</v>
      </c>
    </row>
    <row r="288" spans="1:7" s="537" customFormat="1">
      <c r="A288" s="723"/>
      <c r="B288" s="726"/>
      <c r="C288" s="536" t="s">
        <v>344</v>
      </c>
      <c r="D288" s="531">
        <v>9.5</v>
      </c>
      <c r="E288" s="532">
        <v>90</v>
      </c>
      <c r="F288" s="533">
        <f t="shared" si="2"/>
        <v>855</v>
      </c>
      <c r="G288" s="534">
        <v>291</v>
      </c>
    </row>
    <row r="289" spans="1:7" s="537" customFormat="1">
      <c r="A289" s="723"/>
      <c r="B289" s="726"/>
      <c r="C289" s="536" t="s">
        <v>491</v>
      </c>
      <c r="D289" s="531">
        <v>0.45</v>
      </c>
      <c r="E289" s="532">
        <v>2000</v>
      </c>
      <c r="F289" s="533">
        <f t="shared" si="2"/>
        <v>900</v>
      </c>
      <c r="G289" s="534">
        <v>291</v>
      </c>
    </row>
    <row r="290" spans="1:7" s="537" customFormat="1">
      <c r="A290" s="723"/>
      <c r="B290" s="726"/>
      <c r="C290" s="536" t="s">
        <v>484</v>
      </c>
      <c r="D290" s="531">
        <v>5</v>
      </c>
      <c r="E290" s="532">
        <v>60</v>
      </c>
      <c r="F290" s="533">
        <f t="shared" si="2"/>
        <v>300</v>
      </c>
      <c r="G290" s="534">
        <v>291</v>
      </c>
    </row>
    <row r="291" spans="1:7" s="537" customFormat="1">
      <c r="A291" s="723"/>
      <c r="B291" s="726"/>
      <c r="C291" s="536" t="s">
        <v>404</v>
      </c>
      <c r="D291" s="531">
        <v>100</v>
      </c>
      <c r="E291" s="532">
        <v>48</v>
      </c>
      <c r="F291" s="533">
        <f t="shared" si="2"/>
        <v>4800</v>
      </c>
      <c r="G291" s="534">
        <v>291</v>
      </c>
    </row>
    <row r="292" spans="1:7" s="537" customFormat="1">
      <c r="A292" s="723"/>
      <c r="B292" s="726"/>
      <c r="C292" s="536" t="s">
        <v>346</v>
      </c>
      <c r="D292" s="531">
        <v>100</v>
      </c>
      <c r="E292" s="532">
        <v>48</v>
      </c>
      <c r="F292" s="533">
        <f t="shared" si="2"/>
        <v>4800</v>
      </c>
      <c r="G292" s="534">
        <v>291</v>
      </c>
    </row>
    <row r="293" spans="1:7" s="537" customFormat="1">
      <c r="A293" s="723"/>
      <c r="B293" s="726"/>
      <c r="C293" s="536" t="s">
        <v>405</v>
      </c>
      <c r="D293" s="531">
        <v>100</v>
      </c>
      <c r="E293" s="532">
        <v>48</v>
      </c>
      <c r="F293" s="533">
        <f t="shared" si="2"/>
        <v>4800</v>
      </c>
      <c r="G293" s="534">
        <v>291</v>
      </c>
    </row>
    <row r="294" spans="1:7" s="537" customFormat="1">
      <c r="A294" s="723"/>
      <c r="B294" s="726"/>
      <c r="C294" s="536" t="s">
        <v>328</v>
      </c>
      <c r="D294" s="531">
        <v>11.35</v>
      </c>
      <c r="E294" s="532">
        <v>8</v>
      </c>
      <c r="F294" s="533">
        <f t="shared" si="2"/>
        <v>90.8</v>
      </c>
      <c r="G294" s="534">
        <v>292</v>
      </c>
    </row>
    <row r="295" spans="1:7" s="537" customFormat="1">
      <c r="A295" s="723"/>
      <c r="B295" s="726"/>
      <c r="C295" s="536" t="s">
        <v>449</v>
      </c>
      <c r="D295" s="531">
        <v>7.5</v>
      </c>
      <c r="E295" s="532">
        <v>8</v>
      </c>
      <c r="F295" s="533">
        <f t="shared" si="2"/>
        <v>60</v>
      </c>
      <c r="G295" s="534">
        <v>292</v>
      </c>
    </row>
    <row r="296" spans="1:7" s="537" customFormat="1">
      <c r="A296" s="723"/>
      <c r="B296" s="726"/>
      <c r="C296" s="536" t="s">
        <v>473</v>
      </c>
      <c r="D296" s="531">
        <v>2.6</v>
      </c>
      <c r="E296" s="532">
        <v>60</v>
      </c>
      <c r="F296" s="533">
        <f t="shared" si="2"/>
        <v>156</v>
      </c>
      <c r="G296" s="534">
        <v>292</v>
      </c>
    </row>
    <row r="297" spans="1:7" s="537" customFormat="1">
      <c r="A297" s="723"/>
      <c r="B297" s="726"/>
      <c r="C297" s="536" t="s">
        <v>447</v>
      </c>
      <c r="D297" s="531">
        <v>18.5</v>
      </c>
      <c r="E297" s="532">
        <v>8</v>
      </c>
      <c r="F297" s="533">
        <f t="shared" si="2"/>
        <v>148</v>
      </c>
      <c r="G297" s="534">
        <v>292</v>
      </c>
    </row>
    <row r="298" spans="1:7" s="537" customFormat="1">
      <c r="A298" s="723"/>
      <c r="B298" s="726"/>
      <c r="C298" s="536" t="s">
        <v>352</v>
      </c>
      <c r="D298" s="531">
        <v>3.84</v>
      </c>
      <c r="E298" s="532">
        <v>80</v>
      </c>
      <c r="F298" s="533">
        <f t="shared" si="2"/>
        <v>307.2</v>
      </c>
      <c r="G298" s="534">
        <v>292</v>
      </c>
    </row>
    <row r="299" spans="1:7" s="537" customFormat="1">
      <c r="A299" s="723"/>
      <c r="B299" s="726"/>
      <c r="C299" s="536" t="s">
        <v>474</v>
      </c>
      <c r="D299" s="531">
        <v>4.96</v>
      </c>
      <c r="E299" s="532">
        <v>100</v>
      </c>
      <c r="F299" s="533">
        <f t="shared" si="2"/>
        <v>496</v>
      </c>
      <c r="G299" s="534">
        <v>292</v>
      </c>
    </row>
    <row r="300" spans="1:7" s="537" customFormat="1">
      <c r="A300" s="723"/>
      <c r="B300" s="726"/>
      <c r="C300" s="536" t="s">
        <v>477</v>
      </c>
      <c r="D300" s="531">
        <v>5.5</v>
      </c>
      <c r="E300" s="532">
        <v>50</v>
      </c>
      <c r="F300" s="533">
        <f t="shared" ref="F300:F380" si="3">+D300*E300</f>
        <v>275</v>
      </c>
      <c r="G300" s="534">
        <v>292</v>
      </c>
    </row>
    <row r="301" spans="1:7" s="537" customFormat="1">
      <c r="A301" s="723"/>
      <c r="B301" s="726"/>
      <c r="C301" s="536" t="s">
        <v>481</v>
      </c>
      <c r="D301" s="531">
        <v>5.63</v>
      </c>
      <c r="E301" s="532">
        <v>120</v>
      </c>
      <c r="F301" s="533">
        <f t="shared" si="3"/>
        <v>675.6</v>
      </c>
      <c r="G301" s="534">
        <v>292</v>
      </c>
    </row>
    <row r="302" spans="1:7" s="537" customFormat="1">
      <c r="A302" s="723"/>
      <c r="B302" s="726"/>
      <c r="C302" s="536" t="s">
        <v>460</v>
      </c>
      <c r="D302" s="531">
        <v>19.25</v>
      </c>
      <c r="E302" s="532">
        <v>50</v>
      </c>
      <c r="F302" s="533">
        <f t="shared" si="3"/>
        <v>962.5</v>
      </c>
      <c r="G302" s="534">
        <v>292</v>
      </c>
    </row>
    <row r="303" spans="1:7" s="537" customFormat="1">
      <c r="A303" s="723"/>
      <c r="B303" s="726"/>
      <c r="C303" s="536" t="s">
        <v>462</v>
      </c>
      <c r="D303" s="531">
        <v>20.98</v>
      </c>
      <c r="E303" s="532">
        <v>30</v>
      </c>
      <c r="F303" s="533">
        <f t="shared" si="3"/>
        <v>629.4</v>
      </c>
      <c r="G303" s="534">
        <v>292</v>
      </c>
    </row>
    <row r="304" spans="1:7" s="537" customFormat="1">
      <c r="A304" s="723"/>
      <c r="B304" s="726"/>
      <c r="C304" s="536" t="s">
        <v>471</v>
      </c>
      <c r="D304" s="531">
        <v>10.75</v>
      </c>
      <c r="E304" s="532">
        <v>100</v>
      </c>
      <c r="F304" s="533">
        <f t="shared" si="3"/>
        <v>1075</v>
      </c>
      <c r="G304" s="534">
        <v>292</v>
      </c>
    </row>
    <row r="305" spans="1:7" s="537" customFormat="1">
      <c r="A305" s="723"/>
      <c r="B305" s="726"/>
      <c r="C305" s="536" t="s">
        <v>461</v>
      </c>
      <c r="D305" s="531">
        <v>22</v>
      </c>
      <c r="E305" s="532">
        <v>30</v>
      </c>
      <c r="F305" s="533">
        <f t="shared" si="3"/>
        <v>660</v>
      </c>
      <c r="G305" s="534">
        <v>292</v>
      </c>
    </row>
    <row r="306" spans="1:7" s="537" customFormat="1">
      <c r="A306" s="723"/>
      <c r="B306" s="726"/>
      <c r="C306" s="536" t="s">
        <v>468</v>
      </c>
      <c r="D306" s="531">
        <v>17.77</v>
      </c>
      <c r="E306" s="532">
        <v>60</v>
      </c>
      <c r="F306" s="533">
        <f t="shared" si="3"/>
        <v>1066.2</v>
      </c>
      <c r="G306" s="534">
        <v>292</v>
      </c>
    </row>
    <row r="307" spans="1:7" s="537" customFormat="1">
      <c r="A307" s="723"/>
      <c r="B307" s="726"/>
      <c r="C307" s="536" t="s">
        <v>479</v>
      </c>
      <c r="D307" s="531">
        <v>23.5</v>
      </c>
      <c r="E307" s="532">
        <v>100</v>
      </c>
      <c r="F307" s="533">
        <f t="shared" si="3"/>
        <v>2350</v>
      </c>
      <c r="G307" s="534">
        <v>292</v>
      </c>
    </row>
    <row r="308" spans="1:7" s="537" customFormat="1">
      <c r="A308" s="723"/>
      <c r="B308" s="726"/>
      <c r="C308" s="536" t="s">
        <v>482</v>
      </c>
      <c r="D308" s="531">
        <v>8.5</v>
      </c>
      <c r="E308" s="532">
        <v>300</v>
      </c>
      <c r="F308" s="533">
        <f t="shared" si="3"/>
        <v>2550</v>
      </c>
      <c r="G308" s="534">
        <v>292</v>
      </c>
    </row>
    <row r="309" spans="1:7" s="537" customFormat="1">
      <c r="A309" s="723"/>
      <c r="B309" s="726"/>
      <c r="C309" s="536" t="s">
        <v>422</v>
      </c>
      <c r="D309" s="531">
        <v>60</v>
      </c>
      <c r="E309" s="535">
        <v>12</v>
      </c>
      <c r="F309" s="533">
        <f t="shared" si="3"/>
        <v>720</v>
      </c>
      <c r="G309" s="534">
        <v>297</v>
      </c>
    </row>
    <row r="310" spans="1:7" s="537" customFormat="1">
      <c r="A310" s="723"/>
      <c r="B310" s="726"/>
      <c r="C310" s="536" t="s">
        <v>429</v>
      </c>
      <c r="D310" s="531">
        <v>60</v>
      </c>
      <c r="E310" s="532">
        <v>12</v>
      </c>
      <c r="F310" s="533">
        <f t="shared" si="3"/>
        <v>720</v>
      </c>
      <c r="G310" s="534">
        <v>297</v>
      </c>
    </row>
    <row r="311" spans="1:7" s="537" customFormat="1">
      <c r="A311" s="723"/>
      <c r="B311" s="726"/>
      <c r="C311" s="536" t="s">
        <v>441</v>
      </c>
      <c r="D311" s="531">
        <v>20</v>
      </c>
      <c r="E311" s="532">
        <v>6</v>
      </c>
      <c r="F311" s="533">
        <f t="shared" si="3"/>
        <v>120</v>
      </c>
      <c r="G311" s="534">
        <v>297</v>
      </c>
    </row>
    <row r="312" spans="1:7" s="537" customFormat="1">
      <c r="A312" s="723"/>
      <c r="B312" s="726"/>
      <c r="C312" s="536" t="s">
        <v>442</v>
      </c>
      <c r="D312" s="531">
        <v>30</v>
      </c>
      <c r="E312" s="532">
        <v>6</v>
      </c>
      <c r="F312" s="533">
        <f t="shared" si="3"/>
        <v>180</v>
      </c>
      <c r="G312" s="534">
        <v>297</v>
      </c>
    </row>
    <row r="313" spans="1:7" s="537" customFormat="1">
      <c r="A313" s="723"/>
      <c r="B313" s="726"/>
      <c r="C313" s="536" t="s">
        <v>453</v>
      </c>
      <c r="D313" s="531">
        <v>28.5</v>
      </c>
      <c r="E313" s="532">
        <v>12</v>
      </c>
      <c r="F313" s="533">
        <f t="shared" si="3"/>
        <v>342</v>
      </c>
      <c r="G313" s="534">
        <v>297</v>
      </c>
    </row>
    <row r="314" spans="1:7" s="537" customFormat="1">
      <c r="A314" s="723"/>
      <c r="B314" s="726"/>
      <c r="C314" s="536" t="s">
        <v>465</v>
      </c>
      <c r="D314" s="531">
        <v>15.5</v>
      </c>
      <c r="E314" s="532">
        <v>40</v>
      </c>
      <c r="F314" s="533">
        <f t="shared" si="3"/>
        <v>620</v>
      </c>
      <c r="G314" s="534">
        <v>297</v>
      </c>
    </row>
    <row r="315" spans="1:7" s="537" customFormat="1">
      <c r="A315" s="723"/>
      <c r="B315" s="726"/>
      <c r="C315" s="536" t="s">
        <v>417</v>
      </c>
      <c r="D315" s="531">
        <v>80</v>
      </c>
      <c r="E315" s="532">
        <v>6</v>
      </c>
      <c r="F315" s="533">
        <f t="shared" si="3"/>
        <v>480</v>
      </c>
      <c r="G315" s="534">
        <v>297</v>
      </c>
    </row>
    <row r="316" spans="1:7" s="537" customFormat="1">
      <c r="A316" s="723"/>
      <c r="B316" s="726"/>
      <c r="C316" s="536" t="s">
        <v>431</v>
      </c>
      <c r="D316" s="531">
        <v>9.5</v>
      </c>
      <c r="E316" s="532">
        <v>12</v>
      </c>
      <c r="F316" s="533">
        <f t="shared" si="3"/>
        <v>114</v>
      </c>
      <c r="G316" s="534">
        <v>298</v>
      </c>
    </row>
    <row r="317" spans="1:7" s="537" customFormat="1">
      <c r="A317" s="723"/>
      <c r="B317" s="726"/>
      <c r="C317" s="536" t="s">
        <v>433</v>
      </c>
      <c r="D317" s="531">
        <v>12.45</v>
      </c>
      <c r="E317" s="532">
        <v>3</v>
      </c>
      <c r="F317" s="533">
        <f t="shared" si="3"/>
        <v>37.349999999999994</v>
      </c>
      <c r="G317" s="534">
        <v>298</v>
      </c>
    </row>
    <row r="318" spans="1:7" s="537" customFormat="1">
      <c r="A318" s="723"/>
      <c r="B318" s="726"/>
      <c r="C318" s="536" t="s">
        <v>456</v>
      </c>
      <c r="D318" s="531">
        <v>75</v>
      </c>
      <c r="E318" s="532">
        <v>18</v>
      </c>
      <c r="F318" s="533">
        <f t="shared" si="3"/>
        <v>1350</v>
      </c>
      <c r="G318" s="534">
        <v>298</v>
      </c>
    </row>
    <row r="319" spans="1:7" s="537" customFormat="1">
      <c r="A319" s="723"/>
      <c r="B319" s="726"/>
      <c r="C319" s="536" t="s">
        <v>428</v>
      </c>
      <c r="D319" s="531">
        <v>18000</v>
      </c>
      <c r="E319" s="532">
        <v>1</v>
      </c>
      <c r="F319" s="533">
        <f t="shared" si="3"/>
        <v>18000</v>
      </c>
      <c r="G319" s="534">
        <v>298</v>
      </c>
    </row>
    <row r="320" spans="1:7" s="537" customFormat="1">
      <c r="A320" s="723"/>
      <c r="B320" s="725" t="s">
        <v>4896</v>
      </c>
      <c r="C320" s="536" t="s">
        <v>490</v>
      </c>
      <c r="D320" s="531">
        <v>2</v>
      </c>
      <c r="E320" s="532">
        <v>2000</v>
      </c>
      <c r="F320" s="533">
        <f t="shared" si="3"/>
        <v>4000</v>
      </c>
      <c r="G320" s="534">
        <v>122</v>
      </c>
    </row>
    <row r="321" spans="1:7" s="537" customFormat="1">
      <c r="A321" s="723"/>
      <c r="B321" s="725"/>
      <c r="C321" s="530" t="s">
        <v>413</v>
      </c>
      <c r="D321" s="531">
        <v>1</v>
      </c>
      <c r="E321" s="535">
        <v>10000</v>
      </c>
      <c r="F321" s="533">
        <f t="shared" si="3"/>
        <v>10000</v>
      </c>
      <c r="G321" s="534">
        <v>122</v>
      </c>
    </row>
    <row r="322" spans="1:7" s="537" customFormat="1" ht="25.5">
      <c r="A322" s="723"/>
      <c r="B322" s="725"/>
      <c r="C322" s="530" t="s">
        <v>414</v>
      </c>
      <c r="D322" s="531">
        <v>1</v>
      </c>
      <c r="E322" s="535">
        <v>10000</v>
      </c>
      <c r="F322" s="533">
        <f t="shared" si="3"/>
        <v>10000</v>
      </c>
      <c r="G322" s="534">
        <v>122</v>
      </c>
    </row>
    <row r="323" spans="1:7" s="537" customFormat="1" ht="25.5">
      <c r="A323" s="723"/>
      <c r="B323" s="725"/>
      <c r="C323" s="530" t="s">
        <v>416</v>
      </c>
      <c r="D323" s="531">
        <v>1</v>
      </c>
      <c r="E323" s="535">
        <v>10000</v>
      </c>
      <c r="F323" s="533">
        <f t="shared" si="3"/>
        <v>10000</v>
      </c>
      <c r="G323" s="534">
        <v>122</v>
      </c>
    </row>
    <row r="324" spans="1:7" s="537" customFormat="1">
      <c r="A324" s="723"/>
      <c r="B324" s="725"/>
      <c r="C324" s="530" t="s">
        <v>412</v>
      </c>
      <c r="D324" s="531">
        <v>2.68</v>
      </c>
      <c r="E324" s="535">
        <v>10000</v>
      </c>
      <c r="F324" s="533">
        <f t="shared" si="3"/>
        <v>26800</v>
      </c>
      <c r="G324" s="534">
        <v>122</v>
      </c>
    </row>
    <row r="325" spans="1:7" s="537" customFormat="1" ht="56.25" customHeight="1">
      <c r="A325" s="723"/>
      <c r="B325" s="725"/>
      <c r="C325" s="530" t="s">
        <v>27</v>
      </c>
      <c r="D325" s="531">
        <v>5000</v>
      </c>
      <c r="E325" s="532">
        <v>2</v>
      </c>
      <c r="F325" s="533">
        <f t="shared" si="3"/>
        <v>10000</v>
      </c>
      <c r="G325" s="534">
        <v>199</v>
      </c>
    </row>
    <row r="326" spans="1:7" s="537" customFormat="1">
      <c r="A326" s="723"/>
      <c r="B326" s="725"/>
      <c r="C326" s="530" t="s">
        <v>380</v>
      </c>
      <c r="D326" s="531">
        <v>12</v>
      </c>
      <c r="E326" s="535">
        <v>120</v>
      </c>
      <c r="F326" s="533">
        <f t="shared" si="3"/>
        <v>1440</v>
      </c>
      <c r="G326" s="534">
        <v>211</v>
      </c>
    </row>
    <row r="327" spans="1:7" s="537" customFormat="1">
      <c r="A327" s="723"/>
      <c r="B327" s="725"/>
      <c r="C327" s="530" t="s">
        <v>350</v>
      </c>
      <c r="D327" s="531">
        <v>40.549999999999997</v>
      </c>
      <c r="E327" s="535">
        <v>120</v>
      </c>
      <c r="F327" s="533">
        <f t="shared" si="3"/>
        <v>4866</v>
      </c>
      <c r="G327" s="534">
        <v>241</v>
      </c>
    </row>
    <row r="328" spans="1:7" s="537" customFormat="1">
      <c r="A328" s="723"/>
      <c r="B328" s="725"/>
      <c r="C328" s="530" t="s">
        <v>389</v>
      </c>
      <c r="D328" s="531">
        <v>0.46</v>
      </c>
      <c r="E328" s="532">
        <v>5650</v>
      </c>
      <c r="F328" s="533">
        <f t="shared" si="3"/>
        <v>2599</v>
      </c>
      <c r="G328" s="534">
        <v>241</v>
      </c>
    </row>
    <row r="329" spans="1:7" s="537" customFormat="1">
      <c r="A329" s="723"/>
      <c r="B329" s="725"/>
      <c r="C329" s="530" t="s">
        <v>388</v>
      </c>
      <c r="D329" s="531">
        <v>0.46</v>
      </c>
      <c r="E329" s="532">
        <v>9750</v>
      </c>
      <c r="F329" s="533">
        <f t="shared" si="3"/>
        <v>4485</v>
      </c>
      <c r="G329" s="534">
        <v>241</v>
      </c>
    </row>
    <row r="330" spans="1:7" s="537" customFormat="1">
      <c r="A330" s="723"/>
      <c r="B330" s="725"/>
      <c r="C330" s="530" t="s">
        <v>345</v>
      </c>
      <c r="D330" s="531">
        <v>33.82</v>
      </c>
      <c r="E330" s="532">
        <v>120</v>
      </c>
      <c r="F330" s="533">
        <f t="shared" si="3"/>
        <v>4058.4</v>
      </c>
      <c r="G330" s="534">
        <v>241</v>
      </c>
    </row>
    <row r="331" spans="1:7" s="537" customFormat="1">
      <c r="A331" s="723"/>
      <c r="B331" s="725"/>
      <c r="C331" s="530" t="s">
        <v>384</v>
      </c>
      <c r="D331" s="531">
        <v>0.2</v>
      </c>
      <c r="E331" s="535">
        <v>400</v>
      </c>
      <c r="F331" s="533">
        <f t="shared" si="3"/>
        <v>80</v>
      </c>
      <c r="G331" s="534">
        <v>243</v>
      </c>
    </row>
    <row r="332" spans="1:7" s="537" customFormat="1">
      <c r="A332" s="723"/>
      <c r="B332" s="725"/>
      <c r="C332" s="530" t="s">
        <v>406</v>
      </c>
      <c r="D332" s="531">
        <v>0.38</v>
      </c>
      <c r="E332" s="532">
        <v>500</v>
      </c>
      <c r="F332" s="533">
        <f t="shared" si="3"/>
        <v>190</v>
      </c>
      <c r="G332" s="534">
        <v>243</v>
      </c>
    </row>
    <row r="333" spans="1:7" s="537" customFormat="1">
      <c r="A333" s="723"/>
      <c r="B333" s="725"/>
      <c r="C333" s="530" t="s">
        <v>385</v>
      </c>
      <c r="D333" s="531">
        <v>0.4</v>
      </c>
      <c r="E333" s="535">
        <v>600</v>
      </c>
      <c r="F333" s="533">
        <f t="shared" si="3"/>
        <v>240</v>
      </c>
      <c r="G333" s="534">
        <v>243</v>
      </c>
    </row>
    <row r="334" spans="1:7" s="537" customFormat="1">
      <c r="A334" s="723"/>
      <c r="B334" s="725"/>
      <c r="C334" s="530" t="s">
        <v>390</v>
      </c>
      <c r="D334" s="531">
        <v>0.34</v>
      </c>
      <c r="E334" s="532">
        <v>1000</v>
      </c>
      <c r="F334" s="533">
        <f t="shared" si="3"/>
        <v>340</v>
      </c>
      <c r="G334" s="534">
        <v>243</v>
      </c>
    </row>
    <row r="335" spans="1:7" s="537" customFormat="1">
      <c r="A335" s="723"/>
      <c r="B335" s="725"/>
      <c r="C335" s="530" t="s">
        <v>381</v>
      </c>
      <c r="D335" s="531">
        <v>0.34</v>
      </c>
      <c r="E335" s="532">
        <v>1400</v>
      </c>
      <c r="F335" s="533">
        <f t="shared" si="3"/>
        <v>476.00000000000006</v>
      </c>
      <c r="G335" s="534">
        <v>243</v>
      </c>
    </row>
    <row r="336" spans="1:7" s="537" customFormat="1">
      <c r="A336" s="723"/>
      <c r="B336" s="725"/>
      <c r="C336" s="530" t="s">
        <v>375</v>
      </c>
      <c r="D336" s="531">
        <v>10.91</v>
      </c>
      <c r="E336" s="535">
        <v>100</v>
      </c>
      <c r="F336" s="533">
        <f t="shared" si="3"/>
        <v>1091</v>
      </c>
      <c r="G336" s="534">
        <v>243</v>
      </c>
    </row>
    <row r="337" spans="1:7" s="537" customFormat="1">
      <c r="A337" s="723"/>
      <c r="B337" s="725"/>
      <c r="C337" s="530" t="s">
        <v>376</v>
      </c>
      <c r="D337" s="531">
        <v>12.07</v>
      </c>
      <c r="E337" s="532">
        <v>500</v>
      </c>
      <c r="F337" s="533">
        <f t="shared" si="3"/>
        <v>6035</v>
      </c>
      <c r="G337" s="534">
        <v>243</v>
      </c>
    </row>
    <row r="338" spans="1:7" s="537" customFormat="1">
      <c r="A338" s="723"/>
      <c r="B338" s="725"/>
      <c r="C338" s="530" t="s">
        <v>487</v>
      </c>
      <c r="D338" s="531">
        <v>25.75</v>
      </c>
      <c r="E338" s="532">
        <v>120</v>
      </c>
      <c r="F338" s="533">
        <f t="shared" si="3"/>
        <v>3090</v>
      </c>
      <c r="G338" s="534">
        <v>243</v>
      </c>
    </row>
    <row r="339" spans="1:7" s="537" customFormat="1">
      <c r="A339" s="723"/>
      <c r="B339" s="725"/>
      <c r="C339" s="530" t="s">
        <v>325</v>
      </c>
      <c r="D339" s="531">
        <v>8.75</v>
      </c>
      <c r="E339" s="535">
        <v>4</v>
      </c>
      <c r="F339" s="533">
        <f t="shared" si="3"/>
        <v>35</v>
      </c>
      <c r="G339" s="534">
        <v>244</v>
      </c>
    </row>
    <row r="340" spans="1:7" s="537" customFormat="1">
      <c r="A340" s="723"/>
      <c r="B340" s="725"/>
      <c r="C340" s="530" t="s">
        <v>360</v>
      </c>
      <c r="D340" s="531">
        <v>6.5</v>
      </c>
      <c r="E340" s="532">
        <v>30</v>
      </c>
      <c r="F340" s="533">
        <f t="shared" si="3"/>
        <v>195</v>
      </c>
      <c r="G340" s="534">
        <v>244</v>
      </c>
    </row>
    <row r="341" spans="1:7" s="537" customFormat="1">
      <c r="A341" s="723"/>
      <c r="B341" s="725"/>
      <c r="C341" s="530" t="s">
        <v>333</v>
      </c>
      <c r="D341" s="531">
        <v>2.5</v>
      </c>
      <c r="E341" s="532">
        <v>60</v>
      </c>
      <c r="F341" s="533">
        <f t="shared" si="3"/>
        <v>150</v>
      </c>
      <c r="G341" s="534">
        <v>244</v>
      </c>
    </row>
    <row r="342" spans="1:7" s="537" customFormat="1">
      <c r="A342" s="723"/>
      <c r="B342" s="725"/>
      <c r="C342" s="530" t="s">
        <v>399</v>
      </c>
      <c r="D342" s="531">
        <v>7.6</v>
      </c>
      <c r="E342" s="535">
        <v>100</v>
      </c>
      <c r="F342" s="533">
        <f t="shared" si="3"/>
        <v>760</v>
      </c>
      <c r="G342" s="534">
        <v>244</v>
      </c>
    </row>
    <row r="343" spans="1:7" s="537" customFormat="1">
      <c r="A343" s="723"/>
      <c r="B343" s="725"/>
      <c r="C343" s="530" t="s">
        <v>398</v>
      </c>
      <c r="D343" s="531">
        <v>31</v>
      </c>
      <c r="E343" s="532">
        <v>20</v>
      </c>
      <c r="F343" s="533">
        <f t="shared" si="3"/>
        <v>620</v>
      </c>
      <c r="G343" s="534">
        <v>244</v>
      </c>
    </row>
    <row r="344" spans="1:7" s="537" customFormat="1">
      <c r="A344" s="723"/>
      <c r="B344" s="725"/>
      <c r="C344" s="530" t="s">
        <v>320</v>
      </c>
      <c r="D344" s="531">
        <v>88</v>
      </c>
      <c r="E344" s="532">
        <v>30</v>
      </c>
      <c r="F344" s="533">
        <f t="shared" si="3"/>
        <v>2640</v>
      </c>
      <c r="G344" s="534">
        <v>244</v>
      </c>
    </row>
    <row r="345" spans="1:7" s="537" customFormat="1">
      <c r="A345" s="723"/>
      <c r="B345" s="725"/>
      <c r="C345" s="530" t="s">
        <v>369</v>
      </c>
      <c r="D345" s="531">
        <v>3</v>
      </c>
      <c r="E345" s="532">
        <v>50</v>
      </c>
      <c r="F345" s="533">
        <f t="shared" si="3"/>
        <v>150</v>
      </c>
      <c r="G345" s="534">
        <v>268</v>
      </c>
    </row>
    <row r="346" spans="1:7" s="537" customFormat="1">
      <c r="A346" s="723"/>
      <c r="B346" s="725"/>
      <c r="C346" s="530" t="s">
        <v>372</v>
      </c>
      <c r="D346" s="531">
        <v>4</v>
      </c>
      <c r="E346" s="532">
        <v>140</v>
      </c>
      <c r="F346" s="533">
        <f t="shared" si="3"/>
        <v>560</v>
      </c>
      <c r="G346" s="534">
        <v>268</v>
      </c>
    </row>
    <row r="347" spans="1:7" s="537" customFormat="1">
      <c r="A347" s="723"/>
      <c r="B347" s="725"/>
      <c r="C347" s="530" t="s">
        <v>338</v>
      </c>
      <c r="D347" s="531">
        <v>2.75</v>
      </c>
      <c r="E347" s="535">
        <v>2</v>
      </c>
      <c r="F347" s="533">
        <f t="shared" si="3"/>
        <v>5.5</v>
      </c>
      <c r="G347" s="534">
        <v>291</v>
      </c>
    </row>
    <row r="348" spans="1:7" s="537" customFormat="1">
      <c r="A348" s="723"/>
      <c r="B348" s="725"/>
      <c r="C348" s="530" t="s">
        <v>332</v>
      </c>
      <c r="D348" s="531">
        <v>1.07</v>
      </c>
      <c r="E348" s="535">
        <v>24</v>
      </c>
      <c r="F348" s="533">
        <f t="shared" si="3"/>
        <v>25.68</v>
      </c>
      <c r="G348" s="534">
        <v>291</v>
      </c>
    </row>
    <row r="349" spans="1:7" s="537" customFormat="1">
      <c r="A349" s="723"/>
      <c r="B349" s="725"/>
      <c r="C349" s="530" t="s">
        <v>351</v>
      </c>
      <c r="D349" s="531">
        <v>1.07</v>
      </c>
      <c r="E349" s="535">
        <v>48</v>
      </c>
      <c r="F349" s="533">
        <f t="shared" si="3"/>
        <v>51.36</v>
      </c>
      <c r="G349" s="534">
        <v>291</v>
      </c>
    </row>
    <row r="350" spans="1:7" s="537" customFormat="1">
      <c r="A350" s="723"/>
      <c r="B350" s="725"/>
      <c r="C350" s="530" t="s">
        <v>357</v>
      </c>
      <c r="D350" s="531">
        <v>15.5</v>
      </c>
      <c r="E350" s="535">
        <v>4</v>
      </c>
      <c r="F350" s="533">
        <f t="shared" si="3"/>
        <v>62</v>
      </c>
      <c r="G350" s="534">
        <v>291</v>
      </c>
    </row>
    <row r="351" spans="1:7" s="537" customFormat="1">
      <c r="A351" s="723"/>
      <c r="B351" s="725"/>
      <c r="C351" s="530" t="s">
        <v>361</v>
      </c>
      <c r="D351" s="531">
        <v>1.1000000000000001</v>
      </c>
      <c r="E351" s="532">
        <v>60</v>
      </c>
      <c r="F351" s="533">
        <f t="shared" si="3"/>
        <v>66</v>
      </c>
      <c r="G351" s="534">
        <v>291</v>
      </c>
    </row>
    <row r="352" spans="1:7" s="537" customFormat="1">
      <c r="A352" s="723"/>
      <c r="B352" s="725"/>
      <c r="C352" s="530" t="s">
        <v>326</v>
      </c>
      <c r="D352" s="531">
        <v>3</v>
      </c>
      <c r="E352" s="535">
        <v>24</v>
      </c>
      <c r="F352" s="533">
        <f t="shared" si="3"/>
        <v>72</v>
      </c>
      <c r="G352" s="534">
        <v>291</v>
      </c>
    </row>
    <row r="353" spans="1:7" s="537" customFormat="1">
      <c r="A353" s="723"/>
      <c r="B353" s="725"/>
      <c r="C353" s="530" t="s">
        <v>364</v>
      </c>
      <c r="D353" s="531">
        <v>3.65</v>
      </c>
      <c r="E353" s="535">
        <v>20</v>
      </c>
      <c r="F353" s="533">
        <f t="shared" si="3"/>
        <v>73</v>
      </c>
      <c r="G353" s="534">
        <v>291</v>
      </c>
    </row>
    <row r="354" spans="1:7" s="537" customFormat="1">
      <c r="A354" s="723"/>
      <c r="B354" s="725"/>
      <c r="C354" s="530" t="s">
        <v>327</v>
      </c>
      <c r="D354" s="531">
        <v>45.02</v>
      </c>
      <c r="E354" s="535">
        <v>2</v>
      </c>
      <c r="F354" s="533">
        <f t="shared" si="3"/>
        <v>90.04</v>
      </c>
      <c r="G354" s="534">
        <v>291</v>
      </c>
    </row>
    <row r="355" spans="1:7" s="537" customFormat="1">
      <c r="A355" s="723"/>
      <c r="B355" s="725"/>
      <c r="C355" s="530" t="s">
        <v>378</v>
      </c>
      <c r="D355" s="531">
        <v>1.01</v>
      </c>
      <c r="E355" s="535">
        <v>100</v>
      </c>
      <c r="F355" s="533">
        <f t="shared" si="3"/>
        <v>101</v>
      </c>
      <c r="G355" s="534">
        <v>291</v>
      </c>
    </row>
    <row r="356" spans="1:7" s="537" customFormat="1" ht="45" customHeight="1">
      <c r="A356" s="723"/>
      <c r="B356" s="725"/>
      <c r="C356" s="530" t="s">
        <v>321</v>
      </c>
      <c r="D356" s="531">
        <v>4.5</v>
      </c>
      <c r="E356" s="535">
        <v>24</v>
      </c>
      <c r="F356" s="533">
        <f t="shared" si="3"/>
        <v>108</v>
      </c>
      <c r="G356" s="534">
        <v>291</v>
      </c>
    </row>
    <row r="357" spans="1:7" s="537" customFormat="1">
      <c r="A357" s="723"/>
      <c r="B357" s="725"/>
      <c r="C357" s="530" t="s">
        <v>315</v>
      </c>
      <c r="D357" s="531">
        <v>1</v>
      </c>
      <c r="E357" s="532">
        <v>116</v>
      </c>
      <c r="F357" s="533">
        <f t="shared" si="3"/>
        <v>116</v>
      </c>
      <c r="G357" s="534">
        <v>291</v>
      </c>
    </row>
    <row r="358" spans="1:7" s="537" customFormat="1">
      <c r="A358" s="723"/>
      <c r="B358" s="725"/>
      <c r="C358" s="530" t="s">
        <v>331</v>
      </c>
      <c r="D358" s="531">
        <v>4.95</v>
      </c>
      <c r="E358" s="535">
        <v>24</v>
      </c>
      <c r="F358" s="533">
        <f t="shared" si="3"/>
        <v>118.80000000000001</v>
      </c>
      <c r="G358" s="534">
        <v>291</v>
      </c>
    </row>
    <row r="359" spans="1:7" s="537" customFormat="1">
      <c r="A359" s="723"/>
      <c r="B359" s="725"/>
      <c r="C359" s="530" t="s">
        <v>362</v>
      </c>
      <c r="D359" s="531">
        <v>13</v>
      </c>
      <c r="E359" s="535">
        <v>10</v>
      </c>
      <c r="F359" s="533">
        <f t="shared" si="3"/>
        <v>130</v>
      </c>
      <c r="G359" s="534">
        <v>291</v>
      </c>
    </row>
    <row r="360" spans="1:7" s="537" customFormat="1">
      <c r="A360" s="723"/>
      <c r="B360" s="725"/>
      <c r="C360" s="530" t="s">
        <v>402</v>
      </c>
      <c r="D360" s="531">
        <v>3.9</v>
      </c>
      <c r="E360" s="532">
        <v>50</v>
      </c>
      <c r="F360" s="533">
        <f t="shared" si="3"/>
        <v>195</v>
      </c>
      <c r="G360" s="534">
        <v>291</v>
      </c>
    </row>
    <row r="361" spans="1:7" s="537" customFormat="1">
      <c r="A361" s="723"/>
      <c r="B361" s="725"/>
      <c r="C361" s="530" t="s">
        <v>355</v>
      </c>
      <c r="D361" s="531">
        <v>100</v>
      </c>
      <c r="E361" s="535">
        <v>2</v>
      </c>
      <c r="F361" s="533">
        <f t="shared" si="3"/>
        <v>200</v>
      </c>
      <c r="G361" s="534">
        <v>291</v>
      </c>
    </row>
    <row r="362" spans="1:7" s="537" customFormat="1">
      <c r="A362" s="723"/>
      <c r="B362" s="725"/>
      <c r="C362" s="530" t="s">
        <v>343</v>
      </c>
      <c r="D362" s="531">
        <v>20.29</v>
      </c>
      <c r="E362" s="532">
        <v>10</v>
      </c>
      <c r="F362" s="533">
        <f t="shared" si="3"/>
        <v>202.89999999999998</v>
      </c>
      <c r="G362" s="534">
        <v>291</v>
      </c>
    </row>
    <row r="363" spans="1:7" s="537" customFormat="1">
      <c r="A363" s="723"/>
      <c r="B363" s="725"/>
      <c r="C363" s="530" t="s">
        <v>397</v>
      </c>
      <c r="D363" s="531">
        <v>7.3</v>
      </c>
      <c r="E363" s="532">
        <v>30</v>
      </c>
      <c r="F363" s="533">
        <f t="shared" si="3"/>
        <v>219</v>
      </c>
      <c r="G363" s="534">
        <v>291</v>
      </c>
    </row>
    <row r="364" spans="1:7" s="537" customFormat="1">
      <c r="A364" s="723"/>
      <c r="B364" s="725"/>
      <c r="C364" s="530" t="s">
        <v>324</v>
      </c>
      <c r="D364" s="531">
        <v>6</v>
      </c>
      <c r="E364" s="532">
        <v>40</v>
      </c>
      <c r="F364" s="533">
        <f t="shared" si="3"/>
        <v>240</v>
      </c>
      <c r="G364" s="534">
        <v>291</v>
      </c>
    </row>
    <row r="365" spans="1:7" s="537" customFormat="1">
      <c r="A365" s="723"/>
      <c r="B365" s="725"/>
      <c r="C365" s="530" t="s">
        <v>377</v>
      </c>
      <c r="D365" s="531">
        <v>2.56</v>
      </c>
      <c r="E365" s="535">
        <v>100</v>
      </c>
      <c r="F365" s="533">
        <f t="shared" si="3"/>
        <v>256</v>
      </c>
      <c r="G365" s="534">
        <v>291</v>
      </c>
    </row>
    <row r="366" spans="1:7" s="537" customFormat="1">
      <c r="A366" s="723"/>
      <c r="B366" s="725"/>
      <c r="C366" s="530" t="s">
        <v>348</v>
      </c>
      <c r="D366" s="531">
        <v>12.87</v>
      </c>
      <c r="E366" s="535">
        <v>20</v>
      </c>
      <c r="F366" s="533">
        <f t="shared" si="3"/>
        <v>257.39999999999998</v>
      </c>
      <c r="G366" s="534">
        <v>291</v>
      </c>
    </row>
    <row r="367" spans="1:7" s="537" customFormat="1">
      <c r="A367" s="723"/>
      <c r="B367" s="725"/>
      <c r="C367" s="530" t="s">
        <v>316</v>
      </c>
      <c r="D367" s="531">
        <v>2.5</v>
      </c>
      <c r="E367" s="532">
        <v>116</v>
      </c>
      <c r="F367" s="533">
        <f t="shared" si="3"/>
        <v>290</v>
      </c>
      <c r="G367" s="534">
        <v>291</v>
      </c>
    </row>
    <row r="368" spans="1:7" s="537" customFormat="1">
      <c r="A368" s="723"/>
      <c r="B368" s="725"/>
      <c r="C368" s="530" t="s">
        <v>400</v>
      </c>
      <c r="D368" s="531">
        <v>7.19</v>
      </c>
      <c r="E368" s="532">
        <v>100</v>
      </c>
      <c r="F368" s="533">
        <f t="shared" si="3"/>
        <v>719</v>
      </c>
      <c r="G368" s="534">
        <v>291</v>
      </c>
    </row>
    <row r="369" spans="1:7" s="537" customFormat="1">
      <c r="A369" s="723"/>
      <c r="B369" s="725"/>
      <c r="C369" s="530" t="s">
        <v>335</v>
      </c>
      <c r="D369" s="531">
        <v>2.9</v>
      </c>
      <c r="E369" s="532">
        <v>260</v>
      </c>
      <c r="F369" s="533">
        <f t="shared" si="3"/>
        <v>754</v>
      </c>
      <c r="G369" s="534">
        <v>291</v>
      </c>
    </row>
    <row r="370" spans="1:7" s="537" customFormat="1">
      <c r="A370" s="723"/>
      <c r="B370" s="725"/>
      <c r="C370" s="530" t="s">
        <v>349</v>
      </c>
      <c r="D370" s="531">
        <v>3.5</v>
      </c>
      <c r="E370" s="532">
        <v>280</v>
      </c>
      <c r="F370" s="533">
        <f t="shared" si="3"/>
        <v>980</v>
      </c>
      <c r="G370" s="534">
        <v>291</v>
      </c>
    </row>
    <row r="371" spans="1:7" s="537" customFormat="1">
      <c r="A371" s="723"/>
      <c r="B371" s="725"/>
      <c r="C371" s="530" t="s">
        <v>366</v>
      </c>
      <c r="D371" s="531">
        <v>7</v>
      </c>
      <c r="E371" s="532">
        <v>170</v>
      </c>
      <c r="F371" s="533">
        <f t="shared" si="3"/>
        <v>1190</v>
      </c>
      <c r="G371" s="534">
        <v>291</v>
      </c>
    </row>
    <row r="372" spans="1:7" s="537" customFormat="1">
      <c r="A372" s="723"/>
      <c r="B372" s="725"/>
      <c r="C372" s="530" t="s">
        <v>347</v>
      </c>
      <c r="D372" s="531">
        <v>1.07</v>
      </c>
      <c r="E372" s="532">
        <v>240</v>
      </c>
      <c r="F372" s="533">
        <f t="shared" si="3"/>
        <v>256.8</v>
      </c>
      <c r="G372" s="534">
        <v>291</v>
      </c>
    </row>
    <row r="373" spans="1:7" s="537" customFormat="1">
      <c r="A373" s="723"/>
      <c r="B373" s="725"/>
      <c r="C373" s="530" t="s">
        <v>472</v>
      </c>
      <c r="D373" s="531">
        <v>7</v>
      </c>
      <c r="E373" s="532">
        <v>200</v>
      </c>
      <c r="F373" s="533">
        <f t="shared" si="3"/>
        <v>1400</v>
      </c>
      <c r="G373" s="534">
        <v>291</v>
      </c>
    </row>
    <row r="374" spans="1:7" s="537" customFormat="1">
      <c r="A374" s="723"/>
      <c r="B374" s="725"/>
      <c r="C374" s="530" t="s">
        <v>401</v>
      </c>
      <c r="D374" s="531">
        <v>15</v>
      </c>
      <c r="E374" s="535">
        <v>100</v>
      </c>
      <c r="F374" s="533">
        <f t="shared" si="3"/>
        <v>1500</v>
      </c>
      <c r="G374" s="534">
        <v>291</v>
      </c>
    </row>
    <row r="375" spans="1:7" s="537" customFormat="1">
      <c r="A375" s="723"/>
      <c r="B375" s="725"/>
      <c r="C375" s="530" t="s">
        <v>359</v>
      </c>
      <c r="D375" s="531">
        <v>35</v>
      </c>
      <c r="E375" s="532">
        <v>44</v>
      </c>
      <c r="F375" s="533">
        <f t="shared" si="3"/>
        <v>1540</v>
      </c>
      <c r="G375" s="534">
        <v>291</v>
      </c>
    </row>
    <row r="376" spans="1:7" s="537" customFormat="1">
      <c r="A376" s="723"/>
      <c r="B376" s="725"/>
      <c r="C376" s="530" t="s">
        <v>344</v>
      </c>
      <c r="D376" s="531">
        <v>9.5</v>
      </c>
      <c r="E376" s="532">
        <v>180</v>
      </c>
      <c r="F376" s="533">
        <f t="shared" si="3"/>
        <v>1710</v>
      </c>
      <c r="G376" s="534">
        <v>291</v>
      </c>
    </row>
    <row r="377" spans="1:7" s="537" customFormat="1">
      <c r="A377" s="723"/>
      <c r="B377" s="725"/>
      <c r="C377" s="530" t="s">
        <v>404</v>
      </c>
      <c r="D377" s="531">
        <v>100</v>
      </c>
      <c r="E377" s="535">
        <v>40</v>
      </c>
      <c r="F377" s="533">
        <f t="shared" si="3"/>
        <v>4000</v>
      </c>
      <c r="G377" s="534">
        <v>291</v>
      </c>
    </row>
    <row r="378" spans="1:7" s="537" customFormat="1">
      <c r="A378" s="723"/>
      <c r="B378" s="725"/>
      <c r="C378" s="530" t="s">
        <v>484</v>
      </c>
      <c r="D378" s="531">
        <v>5</v>
      </c>
      <c r="E378" s="532">
        <v>400</v>
      </c>
      <c r="F378" s="533">
        <f t="shared" si="3"/>
        <v>2000</v>
      </c>
      <c r="G378" s="534">
        <v>291</v>
      </c>
    </row>
    <row r="379" spans="1:7" s="537" customFormat="1">
      <c r="A379" s="723"/>
      <c r="B379" s="725"/>
      <c r="C379" s="530" t="s">
        <v>346</v>
      </c>
      <c r="D379" s="531">
        <v>100</v>
      </c>
      <c r="E379" s="535">
        <v>120</v>
      </c>
      <c r="F379" s="533">
        <f t="shared" si="3"/>
        <v>12000</v>
      </c>
      <c r="G379" s="534">
        <v>291</v>
      </c>
    </row>
    <row r="380" spans="1:7" s="537" customFormat="1">
      <c r="A380" s="723"/>
      <c r="B380" s="725"/>
      <c r="C380" s="530" t="s">
        <v>405</v>
      </c>
      <c r="D380" s="531">
        <v>100</v>
      </c>
      <c r="E380" s="535">
        <v>120</v>
      </c>
      <c r="F380" s="533">
        <f t="shared" si="3"/>
        <v>12000</v>
      </c>
      <c r="G380" s="534">
        <v>291</v>
      </c>
    </row>
    <row r="381" spans="1:7" s="537" customFormat="1">
      <c r="A381" s="723"/>
      <c r="B381" s="727" t="s">
        <v>4956</v>
      </c>
      <c r="C381" s="96" t="s">
        <v>354</v>
      </c>
      <c r="D381" s="169">
        <v>7599</v>
      </c>
      <c r="E381" s="170">
        <v>1</v>
      </c>
      <c r="F381" s="171">
        <v>7599</v>
      </c>
      <c r="G381" s="172">
        <v>328</v>
      </c>
    </row>
    <row r="382" spans="1:7" s="537" customFormat="1">
      <c r="A382" s="723"/>
      <c r="B382" s="728"/>
      <c r="C382" s="96" t="s">
        <v>355</v>
      </c>
      <c r="D382" s="169">
        <v>100</v>
      </c>
      <c r="E382" s="170">
        <v>1</v>
      </c>
      <c r="F382" s="171">
        <v>100</v>
      </c>
      <c r="G382" s="172">
        <v>291</v>
      </c>
    </row>
    <row r="383" spans="1:7" s="537" customFormat="1">
      <c r="A383" s="723"/>
      <c r="B383" s="728"/>
      <c r="C383" s="96" t="s">
        <v>327</v>
      </c>
      <c r="D383" s="169">
        <v>45.02</v>
      </c>
      <c r="E383" s="170">
        <v>1</v>
      </c>
      <c r="F383" s="171">
        <v>45.02</v>
      </c>
      <c r="G383" s="172">
        <v>291</v>
      </c>
    </row>
    <row r="384" spans="1:7" s="537" customFormat="1">
      <c r="A384" s="723"/>
      <c r="B384" s="728"/>
      <c r="C384" s="96" t="s">
        <v>336</v>
      </c>
      <c r="D384" s="169">
        <v>58</v>
      </c>
      <c r="E384" s="170">
        <v>1</v>
      </c>
      <c r="F384" s="171">
        <v>58</v>
      </c>
      <c r="G384" s="172">
        <v>289</v>
      </c>
    </row>
    <row r="385" spans="1:7" s="537" customFormat="1">
      <c r="A385" s="723"/>
      <c r="B385" s="728"/>
      <c r="C385" s="96" t="s">
        <v>343</v>
      </c>
      <c r="D385" s="169">
        <v>20.29</v>
      </c>
      <c r="E385" s="170">
        <v>1</v>
      </c>
      <c r="F385" s="171">
        <v>20.29</v>
      </c>
      <c r="G385" s="172">
        <v>291</v>
      </c>
    </row>
    <row r="386" spans="1:7" s="537" customFormat="1">
      <c r="A386" s="723"/>
      <c r="B386" s="728"/>
      <c r="C386" s="96" t="s">
        <v>324</v>
      </c>
      <c r="D386" s="169">
        <v>6</v>
      </c>
      <c r="E386" s="170">
        <v>2</v>
      </c>
      <c r="F386" s="171">
        <v>12</v>
      </c>
      <c r="G386" s="172">
        <v>291</v>
      </c>
    </row>
    <row r="387" spans="1:7" s="537" customFormat="1">
      <c r="A387" s="723"/>
      <c r="B387" s="728"/>
      <c r="C387" s="96" t="s">
        <v>325</v>
      </c>
      <c r="D387" s="169">
        <v>8.75</v>
      </c>
      <c r="E387" s="170">
        <v>2</v>
      </c>
      <c r="F387" s="171">
        <v>17.5</v>
      </c>
      <c r="G387" s="172">
        <v>244</v>
      </c>
    </row>
    <row r="388" spans="1:7" s="537" customFormat="1">
      <c r="A388" s="723"/>
      <c r="B388" s="728"/>
      <c r="C388" s="96" t="s">
        <v>359</v>
      </c>
      <c r="D388" s="169">
        <v>35</v>
      </c>
      <c r="E388" s="170">
        <v>2</v>
      </c>
      <c r="F388" s="171">
        <v>70</v>
      </c>
      <c r="G388" s="172">
        <v>291</v>
      </c>
    </row>
    <row r="389" spans="1:7" s="537" customFormat="1">
      <c r="A389" s="723"/>
      <c r="B389" s="728"/>
      <c r="C389" s="96" t="s">
        <v>344</v>
      </c>
      <c r="D389" s="169">
        <v>9.5</v>
      </c>
      <c r="E389" s="170">
        <v>2</v>
      </c>
      <c r="F389" s="171">
        <v>19</v>
      </c>
      <c r="G389" s="172">
        <v>291</v>
      </c>
    </row>
    <row r="390" spans="1:7" s="537" customFormat="1">
      <c r="A390" s="723"/>
      <c r="B390" s="728"/>
      <c r="C390" s="96" t="s">
        <v>350</v>
      </c>
      <c r="D390" s="169">
        <v>40.549999999999997</v>
      </c>
      <c r="E390" s="170">
        <v>4</v>
      </c>
      <c r="F390" s="171">
        <v>162.19999999999999</v>
      </c>
      <c r="G390" s="172">
        <v>241</v>
      </c>
    </row>
    <row r="391" spans="1:7" s="537" customFormat="1">
      <c r="A391" s="723"/>
      <c r="B391" s="728"/>
      <c r="C391" s="96" t="s">
        <v>417</v>
      </c>
      <c r="D391" s="169">
        <v>80</v>
      </c>
      <c r="E391" s="170">
        <v>5</v>
      </c>
      <c r="F391" s="171">
        <v>400</v>
      </c>
      <c r="G391" s="172">
        <v>297</v>
      </c>
    </row>
    <row r="392" spans="1:7" s="537" customFormat="1">
      <c r="A392" s="723"/>
      <c r="B392" s="728"/>
      <c r="C392" s="96" t="s">
        <v>338</v>
      </c>
      <c r="D392" s="169">
        <v>2.75</v>
      </c>
      <c r="E392" s="170">
        <v>5</v>
      </c>
      <c r="F392" s="171">
        <v>13.75</v>
      </c>
      <c r="G392" s="172">
        <v>291</v>
      </c>
    </row>
    <row r="393" spans="1:7" s="537" customFormat="1">
      <c r="A393" s="723"/>
      <c r="B393" s="728"/>
      <c r="C393" s="96" t="s">
        <v>345</v>
      </c>
      <c r="D393" s="169">
        <v>33.82</v>
      </c>
      <c r="E393" s="170">
        <v>6</v>
      </c>
      <c r="F393" s="171">
        <v>202.92000000000002</v>
      </c>
      <c r="G393" s="172">
        <v>241</v>
      </c>
    </row>
    <row r="394" spans="1:7" s="537" customFormat="1">
      <c r="A394" s="723"/>
      <c r="B394" s="728"/>
      <c r="C394" s="96" t="s">
        <v>351</v>
      </c>
      <c r="D394" s="169">
        <v>1.07</v>
      </c>
      <c r="E394" s="170">
        <v>10</v>
      </c>
      <c r="F394" s="171">
        <v>10.700000000000001</v>
      </c>
      <c r="G394" s="172">
        <v>291</v>
      </c>
    </row>
    <row r="395" spans="1:7" s="537" customFormat="1">
      <c r="A395" s="723"/>
      <c r="B395" s="728"/>
      <c r="C395" s="96" t="s">
        <v>347</v>
      </c>
      <c r="D395" s="169">
        <v>1.07</v>
      </c>
      <c r="E395" s="170">
        <v>10</v>
      </c>
      <c r="F395" s="171">
        <v>10.700000000000001</v>
      </c>
      <c r="G395" s="172">
        <v>291</v>
      </c>
    </row>
    <row r="396" spans="1:7" s="537" customFormat="1">
      <c r="A396" s="723"/>
      <c r="B396" s="728"/>
      <c r="C396" s="96" t="s">
        <v>333</v>
      </c>
      <c r="D396" s="169">
        <v>2.5</v>
      </c>
      <c r="E396" s="170">
        <v>10</v>
      </c>
      <c r="F396" s="171">
        <v>25</v>
      </c>
      <c r="G396" s="172">
        <v>243</v>
      </c>
    </row>
    <row r="397" spans="1:7" s="537" customFormat="1">
      <c r="A397" s="723"/>
      <c r="B397" s="728"/>
      <c r="C397" s="96" t="s">
        <v>335</v>
      </c>
      <c r="D397" s="169">
        <v>2.9</v>
      </c>
      <c r="E397" s="170">
        <v>10</v>
      </c>
      <c r="F397" s="171">
        <v>29</v>
      </c>
      <c r="G397" s="172">
        <v>291</v>
      </c>
    </row>
    <row r="398" spans="1:7" s="537" customFormat="1">
      <c r="A398" s="723"/>
      <c r="B398" s="728"/>
      <c r="C398" s="96" t="s">
        <v>337</v>
      </c>
      <c r="D398" s="169">
        <v>2.2000000000000002</v>
      </c>
      <c r="E398" s="170">
        <v>10</v>
      </c>
      <c r="F398" s="171">
        <v>22</v>
      </c>
      <c r="G398" s="172">
        <v>291</v>
      </c>
    </row>
    <row r="399" spans="1:7" s="537" customFormat="1">
      <c r="A399" s="723"/>
      <c r="B399" s="728"/>
      <c r="C399" s="96" t="s">
        <v>349</v>
      </c>
      <c r="D399" s="169">
        <v>3.5</v>
      </c>
      <c r="E399" s="170">
        <v>10</v>
      </c>
      <c r="F399" s="171">
        <v>35</v>
      </c>
      <c r="G399" s="172">
        <v>291</v>
      </c>
    </row>
    <row r="400" spans="1:7" s="537" customFormat="1">
      <c r="A400" s="723"/>
      <c r="B400" s="728"/>
      <c r="C400" s="96" t="s">
        <v>321</v>
      </c>
      <c r="D400" s="169">
        <v>4.5</v>
      </c>
      <c r="E400" s="170">
        <v>12</v>
      </c>
      <c r="F400" s="171">
        <v>54</v>
      </c>
      <c r="G400" s="172">
        <v>291</v>
      </c>
    </row>
    <row r="401" spans="1:7" s="537" customFormat="1">
      <c r="A401" s="723"/>
      <c r="B401" s="728"/>
      <c r="C401" s="96" t="s">
        <v>322</v>
      </c>
      <c r="D401" s="169">
        <v>1.7</v>
      </c>
      <c r="E401" s="170">
        <v>12</v>
      </c>
      <c r="F401" s="171">
        <v>20.399999999999999</v>
      </c>
      <c r="G401" s="172">
        <v>291</v>
      </c>
    </row>
    <row r="402" spans="1:7" s="537" customFormat="1" ht="12.75" customHeight="1">
      <c r="A402" s="723"/>
      <c r="B402" s="728"/>
      <c r="C402" s="96" t="s">
        <v>418</v>
      </c>
      <c r="D402" s="169">
        <v>3</v>
      </c>
      <c r="E402" s="170">
        <v>12</v>
      </c>
      <c r="F402" s="171">
        <v>36</v>
      </c>
      <c r="G402" s="172">
        <v>261</v>
      </c>
    </row>
    <row r="403" spans="1:7" s="537" customFormat="1">
      <c r="A403" s="723"/>
      <c r="B403" s="728"/>
      <c r="C403" s="96" t="s">
        <v>331</v>
      </c>
      <c r="D403" s="169">
        <v>4.95</v>
      </c>
      <c r="E403" s="170">
        <v>12</v>
      </c>
      <c r="F403" s="171">
        <v>59.400000000000006</v>
      </c>
      <c r="G403" s="172">
        <v>291</v>
      </c>
    </row>
    <row r="404" spans="1:7" s="537" customFormat="1">
      <c r="A404" s="723"/>
      <c r="B404" s="728"/>
      <c r="C404" s="96" t="s">
        <v>332</v>
      </c>
      <c r="D404" s="169">
        <v>1.07</v>
      </c>
      <c r="E404" s="170">
        <v>12</v>
      </c>
      <c r="F404" s="171">
        <v>12.84</v>
      </c>
      <c r="G404" s="172">
        <v>291</v>
      </c>
    </row>
    <row r="405" spans="1:7" s="537" customFormat="1">
      <c r="A405" s="723"/>
      <c r="B405" s="728"/>
      <c r="C405" s="96" t="s">
        <v>334</v>
      </c>
      <c r="D405" s="169">
        <v>2.9</v>
      </c>
      <c r="E405" s="170">
        <v>12</v>
      </c>
      <c r="F405" s="171">
        <v>34.799999999999997</v>
      </c>
      <c r="G405" s="172">
        <v>291</v>
      </c>
    </row>
    <row r="406" spans="1:7" s="537" customFormat="1">
      <c r="A406" s="723"/>
      <c r="B406" s="728"/>
      <c r="C406" s="96" t="s">
        <v>404</v>
      </c>
      <c r="D406" s="169">
        <v>100</v>
      </c>
      <c r="E406" s="170">
        <v>20</v>
      </c>
      <c r="F406" s="171">
        <v>2000</v>
      </c>
      <c r="G406" s="172">
        <v>291</v>
      </c>
    </row>
    <row r="407" spans="1:7" s="537" customFormat="1">
      <c r="A407" s="723"/>
      <c r="B407" s="728"/>
      <c r="C407" s="96" t="s">
        <v>398</v>
      </c>
      <c r="D407" s="169">
        <v>31</v>
      </c>
      <c r="E407" s="170">
        <v>20</v>
      </c>
      <c r="F407" s="171">
        <v>620</v>
      </c>
      <c r="G407" s="172">
        <v>244</v>
      </c>
    </row>
    <row r="408" spans="1:7" s="537" customFormat="1">
      <c r="A408" s="723"/>
      <c r="B408" s="728"/>
      <c r="C408" s="96" t="s">
        <v>388</v>
      </c>
      <c r="D408" s="169">
        <v>0.46</v>
      </c>
      <c r="E408" s="170">
        <v>25</v>
      </c>
      <c r="F408" s="171">
        <v>11.5</v>
      </c>
      <c r="G408" s="172">
        <v>122</v>
      </c>
    </row>
    <row r="409" spans="1:7" s="537" customFormat="1">
      <c r="A409" s="723"/>
      <c r="B409" s="728"/>
      <c r="C409" s="96" t="s">
        <v>389</v>
      </c>
      <c r="D409" s="169">
        <v>0.46</v>
      </c>
      <c r="E409" s="170">
        <v>25</v>
      </c>
      <c r="F409" s="171">
        <v>11.5</v>
      </c>
      <c r="G409" s="172">
        <v>122</v>
      </c>
    </row>
    <row r="410" spans="1:7" s="537" customFormat="1">
      <c r="A410" s="723"/>
      <c r="B410" s="728"/>
      <c r="C410" s="96" t="s">
        <v>419</v>
      </c>
      <c r="D410" s="169">
        <v>1.67</v>
      </c>
      <c r="E410" s="170">
        <v>5000</v>
      </c>
      <c r="F410" s="171">
        <v>8350</v>
      </c>
      <c r="G410" s="172">
        <v>122</v>
      </c>
    </row>
    <row r="411" spans="1:7" s="537" customFormat="1">
      <c r="A411" s="723"/>
      <c r="B411" s="728"/>
      <c r="C411" s="96" t="s">
        <v>420</v>
      </c>
      <c r="D411" s="169">
        <v>1.67</v>
      </c>
      <c r="E411" s="170">
        <v>5000</v>
      </c>
      <c r="F411" s="171">
        <v>8350</v>
      </c>
      <c r="G411" s="172">
        <v>122</v>
      </c>
    </row>
    <row r="412" spans="1:7" s="537" customFormat="1">
      <c r="A412" s="723"/>
      <c r="B412" s="729" t="s">
        <v>4957</v>
      </c>
      <c r="C412" s="96" t="s">
        <v>336</v>
      </c>
      <c r="D412" s="169">
        <v>58</v>
      </c>
      <c r="E412" s="170">
        <v>1</v>
      </c>
      <c r="F412" s="171">
        <v>29</v>
      </c>
      <c r="G412" s="172">
        <v>289</v>
      </c>
    </row>
    <row r="413" spans="1:7" s="537" customFormat="1">
      <c r="A413" s="723"/>
      <c r="B413" s="730"/>
      <c r="C413" s="96" t="s">
        <v>357</v>
      </c>
      <c r="D413" s="169">
        <v>15.5</v>
      </c>
      <c r="E413" s="170">
        <v>2</v>
      </c>
      <c r="F413" s="171">
        <v>15.5</v>
      </c>
      <c r="G413" s="172">
        <v>291</v>
      </c>
    </row>
    <row r="414" spans="1:7" s="537" customFormat="1">
      <c r="A414" s="723"/>
      <c r="B414" s="730"/>
      <c r="C414" s="96" t="s">
        <v>393</v>
      </c>
      <c r="D414" s="169">
        <v>2135</v>
      </c>
      <c r="E414" s="170">
        <v>2</v>
      </c>
      <c r="F414" s="171">
        <v>2135</v>
      </c>
      <c r="G414" s="172">
        <v>322</v>
      </c>
    </row>
    <row r="415" spans="1:7" s="537" customFormat="1">
      <c r="A415" s="723"/>
      <c r="B415" s="730"/>
      <c r="C415" s="96" t="s">
        <v>359</v>
      </c>
      <c r="D415" s="169">
        <v>35</v>
      </c>
      <c r="E415" s="170">
        <v>2</v>
      </c>
      <c r="F415" s="171">
        <v>35</v>
      </c>
      <c r="G415" s="172">
        <v>291</v>
      </c>
    </row>
    <row r="416" spans="1:7" s="537" customFormat="1">
      <c r="A416" s="723"/>
      <c r="B416" s="730"/>
      <c r="C416" s="96" t="s">
        <v>394</v>
      </c>
      <c r="D416" s="169">
        <v>550</v>
      </c>
      <c r="E416" s="170">
        <v>2</v>
      </c>
      <c r="F416" s="171">
        <v>550</v>
      </c>
      <c r="G416" s="172">
        <v>322</v>
      </c>
    </row>
    <row r="417" spans="1:7" s="537" customFormat="1">
      <c r="A417" s="723"/>
      <c r="B417" s="730"/>
      <c r="C417" s="96" t="s">
        <v>354</v>
      </c>
      <c r="D417" s="169">
        <v>7599</v>
      </c>
      <c r="E417" s="170">
        <v>3</v>
      </c>
      <c r="F417" s="171">
        <v>11398.5</v>
      </c>
      <c r="G417" s="172">
        <v>328</v>
      </c>
    </row>
    <row r="418" spans="1:7" s="537" customFormat="1">
      <c r="A418" s="723"/>
      <c r="B418" s="730"/>
      <c r="C418" s="96" t="s">
        <v>327</v>
      </c>
      <c r="D418" s="169">
        <v>45.02</v>
      </c>
      <c r="E418" s="170">
        <v>4</v>
      </c>
      <c r="F418" s="171">
        <v>90.04</v>
      </c>
      <c r="G418" s="172">
        <v>291</v>
      </c>
    </row>
    <row r="419" spans="1:7" s="537" customFormat="1">
      <c r="A419" s="723"/>
      <c r="B419" s="730"/>
      <c r="C419" s="96" t="s">
        <v>395</v>
      </c>
      <c r="D419" s="169">
        <v>1725</v>
      </c>
      <c r="E419" s="170">
        <v>6</v>
      </c>
      <c r="F419" s="171">
        <v>5175</v>
      </c>
      <c r="G419" s="172">
        <v>267</v>
      </c>
    </row>
    <row r="420" spans="1:7" s="537" customFormat="1">
      <c r="A420" s="723"/>
      <c r="B420" s="730"/>
      <c r="C420" s="96" t="s">
        <v>364</v>
      </c>
      <c r="D420" s="169">
        <v>3.65</v>
      </c>
      <c r="E420" s="170">
        <v>8</v>
      </c>
      <c r="F420" s="171">
        <v>14.6</v>
      </c>
      <c r="G420" s="172">
        <v>291</v>
      </c>
    </row>
    <row r="421" spans="1:7" s="537" customFormat="1">
      <c r="A421" s="723"/>
      <c r="B421" s="730"/>
      <c r="C421" s="96" t="s">
        <v>358</v>
      </c>
      <c r="D421" s="169">
        <v>1315</v>
      </c>
      <c r="E421" s="170">
        <v>10</v>
      </c>
      <c r="F421" s="171">
        <v>6575</v>
      </c>
      <c r="G421" s="172">
        <v>322</v>
      </c>
    </row>
    <row r="422" spans="1:7" s="537" customFormat="1">
      <c r="A422" s="723"/>
      <c r="B422" s="730"/>
      <c r="C422" s="96" t="s">
        <v>317</v>
      </c>
      <c r="D422" s="169">
        <v>20</v>
      </c>
      <c r="E422" s="170">
        <v>10</v>
      </c>
      <c r="F422" s="171">
        <v>100</v>
      </c>
      <c r="G422" s="172">
        <v>268</v>
      </c>
    </row>
    <row r="423" spans="1:7" s="537" customFormat="1">
      <c r="A423" s="723"/>
      <c r="B423" s="730"/>
      <c r="C423" s="96" t="s">
        <v>319</v>
      </c>
      <c r="D423" s="169">
        <v>50</v>
      </c>
      <c r="E423" s="170">
        <v>10</v>
      </c>
      <c r="F423" s="171">
        <v>250</v>
      </c>
      <c r="G423" s="172">
        <v>322</v>
      </c>
    </row>
    <row r="424" spans="1:7" s="537" customFormat="1">
      <c r="A424" s="723"/>
      <c r="B424" s="730"/>
      <c r="C424" s="96" t="s">
        <v>366</v>
      </c>
      <c r="D424" s="169">
        <v>7</v>
      </c>
      <c r="E424" s="170">
        <v>10</v>
      </c>
      <c r="F424" s="171">
        <v>35</v>
      </c>
      <c r="G424" s="172">
        <v>291</v>
      </c>
    </row>
    <row r="425" spans="1:7" s="537" customFormat="1">
      <c r="A425" s="723"/>
      <c r="B425" s="730"/>
      <c r="C425" s="96" t="s">
        <v>324</v>
      </c>
      <c r="D425" s="169">
        <v>6</v>
      </c>
      <c r="E425" s="170">
        <v>10</v>
      </c>
      <c r="F425" s="171">
        <v>30</v>
      </c>
      <c r="G425" s="172">
        <v>291</v>
      </c>
    </row>
    <row r="426" spans="1:7" s="537" customFormat="1">
      <c r="A426" s="723"/>
      <c r="B426" s="730"/>
      <c r="C426" s="96" t="s">
        <v>360</v>
      </c>
      <c r="D426" s="169">
        <v>6.5</v>
      </c>
      <c r="E426" s="170">
        <v>10</v>
      </c>
      <c r="F426" s="171">
        <v>32.5</v>
      </c>
      <c r="G426" s="172">
        <v>244</v>
      </c>
    </row>
    <row r="427" spans="1:7" s="537" customFormat="1">
      <c r="A427" s="723"/>
      <c r="B427" s="730"/>
      <c r="C427" s="96" t="s">
        <v>333</v>
      </c>
      <c r="D427" s="169">
        <v>2.5</v>
      </c>
      <c r="E427" s="170">
        <v>10</v>
      </c>
      <c r="F427" s="171">
        <v>12.5</v>
      </c>
      <c r="G427" s="172">
        <v>243</v>
      </c>
    </row>
    <row r="428" spans="1:7" s="537" customFormat="1">
      <c r="A428" s="723"/>
      <c r="B428" s="730"/>
      <c r="C428" s="96" t="s">
        <v>335</v>
      </c>
      <c r="D428" s="169">
        <v>2.9</v>
      </c>
      <c r="E428" s="170">
        <v>10</v>
      </c>
      <c r="F428" s="171">
        <v>14.5</v>
      </c>
      <c r="G428" s="172">
        <v>291</v>
      </c>
    </row>
    <row r="429" spans="1:7" s="537" customFormat="1">
      <c r="A429" s="723"/>
      <c r="B429" s="730"/>
      <c r="C429" s="96" t="s">
        <v>343</v>
      </c>
      <c r="D429" s="169">
        <v>20.29</v>
      </c>
      <c r="E429" s="170">
        <v>10</v>
      </c>
      <c r="F429" s="171">
        <v>101.44999999999999</v>
      </c>
      <c r="G429" s="172">
        <v>291</v>
      </c>
    </row>
    <row r="430" spans="1:7" s="537" customFormat="1">
      <c r="A430" s="723"/>
      <c r="B430" s="730"/>
      <c r="C430" s="96" t="s">
        <v>337</v>
      </c>
      <c r="D430" s="169">
        <v>2.2000000000000002</v>
      </c>
      <c r="E430" s="170">
        <v>10</v>
      </c>
      <c r="F430" s="171">
        <v>11</v>
      </c>
      <c r="G430" s="172">
        <v>291</v>
      </c>
    </row>
    <row r="431" spans="1:7" s="537" customFormat="1">
      <c r="A431" s="723"/>
      <c r="B431" s="730"/>
      <c r="C431" s="96" t="s">
        <v>349</v>
      </c>
      <c r="D431" s="169">
        <v>3.5</v>
      </c>
      <c r="E431" s="170">
        <v>10</v>
      </c>
      <c r="F431" s="171">
        <v>17.5</v>
      </c>
      <c r="G431" s="172">
        <v>291</v>
      </c>
    </row>
    <row r="432" spans="1:7" s="537" customFormat="1">
      <c r="A432" s="723"/>
      <c r="B432" s="730"/>
      <c r="C432" s="96" t="s">
        <v>396</v>
      </c>
      <c r="D432" s="169">
        <v>1480</v>
      </c>
      <c r="E432" s="170">
        <v>12</v>
      </c>
      <c r="F432" s="171">
        <v>8880</v>
      </c>
      <c r="G432" s="172">
        <v>267</v>
      </c>
    </row>
    <row r="433" spans="1:7" s="537" customFormat="1">
      <c r="A433" s="723"/>
      <c r="B433" s="730"/>
      <c r="C433" s="96" t="s">
        <v>321</v>
      </c>
      <c r="D433" s="169">
        <v>4.5</v>
      </c>
      <c r="E433" s="170">
        <v>12</v>
      </c>
      <c r="F433" s="171">
        <v>27</v>
      </c>
      <c r="G433" s="172">
        <v>291</v>
      </c>
    </row>
    <row r="434" spans="1:7" s="537" customFormat="1">
      <c r="A434" s="723"/>
      <c r="B434" s="730"/>
      <c r="C434" s="96" t="s">
        <v>322</v>
      </c>
      <c r="D434" s="169">
        <v>1.7</v>
      </c>
      <c r="E434" s="170">
        <v>12</v>
      </c>
      <c r="F434" s="171">
        <v>10.199999999999999</v>
      </c>
      <c r="G434" s="172">
        <v>291</v>
      </c>
    </row>
    <row r="435" spans="1:7" s="537" customFormat="1">
      <c r="A435" s="723"/>
      <c r="B435" s="730"/>
      <c r="C435" s="96" t="s">
        <v>326</v>
      </c>
      <c r="D435" s="169">
        <v>3</v>
      </c>
      <c r="E435" s="170">
        <v>12</v>
      </c>
      <c r="F435" s="171">
        <v>18</v>
      </c>
      <c r="G435" s="172">
        <v>261</v>
      </c>
    </row>
    <row r="436" spans="1:7" s="537" customFormat="1">
      <c r="A436" s="723"/>
      <c r="B436" s="730"/>
      <c r="C436" s="96" t="s">
        <v>331</v>
      </c>
      <c r="D436" s="169">
        <v>4.95</v>
      </c>
      <c r="E436" s="170">
        <v>12</v>
      </c>
      <c r="F436" s="171">
        <v>29.700000000000003</v>
      </c>
      <c r="G436" s="172">
        <v>291</v>
      </c>
    </row>
    <row r="437" spans="1:7" s="537" customFormat="1">
      <c r="A437" s="723"/>
      <c r="B437" s="730"/>
      <c r="C437" s="96" t="s">
        <v>332</v>
      </c>
      <c r="D437" s="169">
        <v>1.07</v>
      </c>
      <c r="E437" s="170">
        <v>12</v>
      </c>
      <c r="F437" s="171">
        <v>6.42</v>
      </c>
      <c r="G437" s="172">
        <v>291</v>
      </c>
    </row>
    <row r="438" spans="1:7" s="537" customFormat="1">
      <c r="A438" s="723"/>
      <c r="B438" s="730"/>
      <c r="C438" s="96" t="s">
        <v>334</v>
      </c>
      <c r="D438" s="169">
        <v>2.9</v>
      </c>
      <c r="E438" s="170">
        <v>12</v>
      </c>
      <c r="F438" s="171">
        <v>17.399999999999999</v>
      </c>
      <c r="G438" s="172">
        <v>291</v>
      </c>
    </row>
    <row r="439" spans="1:7" s="537" customFormat="1">
      <c r="A439" s="723"/>
      <c r="B439" s="730"/>
      <c r="C439" s="96" t="s">
        <v>361</v>
      </c>
      <c r="D439" s="169">
        <v>1.1000000000000001</v>
      </c>
      <c r="E439" s="170">
        <v>15</v>
      </c>
      <c r="F439" s="171">
        <v>8.25</v>
      </c>
      <c r="G439" s="172">
        <v>291</v>
      </c>
    </row>
    <row r="440" spans="1:7" s="537" customFormat="1">
      <c r="A440" s="723"/>
      <c r="B440" s="730"/>
      <c r="C440" s="96" t="s">
        <v>362</v>
      </c>
      <c r="D440" s="169">
        <v>13</v>
      </c>
      <c r="E440" s="170">
        <v>15</v>
      </c>
      <c r="F440" s="171">
        <v>97.5</v>
      </c>
      <c r="G440" s="172">
        <v>291</v>
      </c>
    </row>
    <row r="441" spans="1:7" s="537" customFormat="1">
      <c r="A441" s="723"/>
      <c r="B441" s="730"/>
      <c r="C441" s="96" t="s">
        <v>338</v>
      </c>
      <c r="D441" s="169">
        <v>2.75</v>
      </c>
      <c r="E441" s="170">
        <v>15</v>
      </c>
      <c r="F441" s="171">
        <v>20.625</v>
      </c>
      <c r="G441" s="172">
        <v>291</v>
      </c>
    </row>
    <row r="442" spans="1:7" s="537" customFormat="1">
      <c r="A442" s="723"/>
      <c r="B442" s="730"/>
      <c r="C442" s="96" t="s">
        <v>320</v>
      </c>
      <c r="D442" s="169">
        <v>88</v>
      </c>
      <c r="E442" s="170">
        <v>20</v>
      </c>
      <c r="F442" s="171">
        <v>880</v>
      </c>
      <c r="G442" s="172">
        <v>244</v>
      </c>
    </row>
    <row r="443" spans="1:7" s="537" customFormat="1">
      <c r="A443" s="723"/>
      <c r="B443" s="730"/>
      <c r="C443" s="96" t="s">
        <v>348</v>
      </c>
      <c r="D443" s="169">
        <v>12.87</v>
      </c>
      <c r="E443" s="170">
        <v>20</v>
      </c>
      <c r="F443" s="171">
        <v>128.69999999999999</v>
      </c>
      <c r="G443" s="172">
        <v>291</v>
      </c>
    </row>
    <row r="444" spans="1:7" s="537" customFormat="1">
      <c r="A444" s="723"/>
      <c r="B444" s="730"/>
      <c r="C444" s="96" t="s">
        <v>397</v>
      </c>
      <c r="D444" s="169">
        <v>7.3</v>
      </c>
      <c r="E444" s="170">
        <v>25</v>
      </c>
      <c r="F444" s="171">
        <v>91.25</v>
      </c>
      <c r="G444" s="172">
        <v>291</v>
      </c>
    </row>
    <row r="445" spans="1:7" s="537" customFormat="1">
      <c r="A445" s="723"/>
      <c r="B445" s="730"/>
      <c r="C445" s="96" t="s">
        <v>315</v>
      </c>
      <c r="D445" s="169">
        <v>1</v>
      </c>
      <c r="E445" s="170">
        <v>30</v>
      </c>
      <c r="F445" s="171">
        <v>15</v>
      </c>
      <c r="G445" s="172">
        <v>291</v>
      </c>
    </row>
    <row r="446" spans="1:7" s="537" customFormat="1">
      <c r="A446" s="723"/>
      <c r="B446" s="730"/>
      <c r="C446" s="96" t="s">
        <v>316</v>
      </c>
      <c r="D446" s="169">
        <v>2.5</v>
      </c>
      <c r="E446" s="170">
        <v>30</v>
      </c>
      <c r="F446" s="171">
        <v>37.5</v>
      </c>
      <c r="G446" s="172">
        <v>291</v>
      </c>
    </row>
    <row r="447" spans="1:7" s="537" customFormat="1">
      <c r="A447" s="723"/>
      <c r="B447" s="730"/>
      <c r="C447" s="96" t="s">
        <v>325</v>
      </c>
      <c r="D447" s="169">
        <v>8.75</v>
      </c>
      <c r="E447" s="170">
        <v>30</v>
      </c>
      <c r="F447" s="171">
        <v>131.25</v>
      </c>
      <c r="G447" s="172">
        <v>244</v>
      </c>
    </row>
    <row r="448" spans="1:7" s="537" customFormat="1">
      <c r="A448" s="723"/>
      <c r="B448" s="730"/>
      <c r="C448" s="96" t="s">
        <v>344</v>
      </c>
      <c r="D448" s="169">
        <v>9.5</v>
      </c>
      <c r="E448" s="170">
        <v>30</v>
      </c>
      <c r="F448" s="171">
        <v>142.5</v>
      </c>
      <c r="G448" s="172">
        <v>291</v>
      </c>
    </row>
    <row r="449" spans="1:7" s="537" customFormat="1">
      <c r="A449" s="723"/>
      <c r="B449" s="730"/>
      <c r="C449" s="96" t="s">
        <v>398</v>
      </c>
      <c r="D449" s="169">
        <v>31</v>
      </c>
      <c r="E449" s="170">
        <v>30</v>
      </c>
      <c r="F449" s="171">
        <v>465</v>
      </c>
      <c r="G449" s="172">
        <v>244</v>
      </c>
    </row>
    <row r="450" spans="1:7" s="537" customFormat="1">
      <c r="A450" s="723"/>
      <c r="B450" s="730"/>
      <c r="C450" s="96" t="s">
        <v>415</v>
      </c>
      <c r="D450" s="169">
        <v>7.6</v>
      </c>
      <c r="E450" s="170">
        <v>50</v>
      </c>
      <c r="F450" s="171">
        <v>190</v>
      </c>
      <c r="G450" s="172">
        <v>244</v>
      </c>
    </row>
    <row r="451" spans="1:7" s="537" customFormat="1">
      <c r="A451" s="723"/>
      <c r="B451" s="730"/>
      <c r="C451" s="96" t="s">
        <v>400</v>
      </c>
      <c r="D451" s="169">
        <v>7.19</v>
      </c>
      <c r="E451" s="170">
        <v>50</v>
      </c>
      <c r="F451" s="171">
        <v>179.75</v>
      </c>
      <c r="G451" s="172">
        <v>291</v>
      </c>
    </row>
    <row r="452" spans="1:7" s="537" customFormat="1">
      <c r="A452" s="723"/>
      <c r="B452" s="730"/>
      <c r="C452" s="96" t="s">
        <v>401</v>
      </c>
      <c r="D452" s="169">
        <v>15</v>
      </c>
      <c r="E452" s="170">
        <v>50</v>
      </c>
      <c r="F452" s="171">
        <v>375</v>
      </c>
      <c r="G452" s="172">
        <v>267</v>
      </c>
    </row>
    <row r="453" spans="1:7" s="537" customFormat="1">
      <c r="A453" s="723"/>
      <c r="B453" s="730"/>
      <c r="C453" s="96" t="s">
        <v>402</v>
      </c>
      <c r="D453" s="169">
        <v>3.9</v>
      </c>
      <c r="E453" s="170">
        <v>75</v>
      </c>
      <c r="F453" s="171">
        <v>146.25</v>
      </c>
      <c r="G453" s="172">
        <v>291</v>
      </c>
    </row>
    <row r="454" spans="1:7" s="537" customFormat="1">
      <c r="A454" s="723"/>
      <c r="B454" s="730"/>
      <c r="C454" s="96" t="s">
        <v>403</v>
      </c>
      <c r="D454" s="169">
        <v>260</v>
      </c>
      <c r="E454" s="170">
        <v>100</v>
      </c>
      <c r="F454" s="171">
        <v>13000</v>
      </c>
      <c r="G454" s="172">
        <v>241</v>
      </c>
    </row>
    <row r="455" spans="1:7" s="537" customFormat="1">
      <c r="A455" s="723"/>
      <c r="B455" s="730"/>
      <c r="C455" s="517" t="s">
        <v>381</v>
      </c>
      <c r="D455" s="169">
        <v>0.34</v>
      </c>
      <c r="E455" s="170">
        <v>100</v>
      </c>
      <c r="F455" s="171">
        <v>17</v>
      </c>
      <c r="G455" s="172">
        <v>243</v>
      </c>
    </row>
    <row r="456" spans="1:7" s="537" customFormat="1">
      <c r="A456" s="723"/>
      <c r="B456" s="730"/>
      <c r="C456" s="517" t="s">
        <v>384</v>
      </c>
      <c r="D456" s="169">
        <v>0.2</v>
      </c>
      <c r="E456" s="170">
        <v>100</v>
      </c>
      <c r="F456" s="171">
        <v>10</v>
      </c>
      <c r="G456" s="172">
        <v>243</v>
      </c>
    </row>
    <row r="457" spans="1:7" s="537" customFormat="1">
      <c r="A457" s="723"/>
      <c r="B457" s="730"/>
      <c r="C457" s="517" t="s">
        <v>404</v>
      </c>
      <c r="D457" s="169">
        <v>100</v>
      </c>
      <c r="E457" s="170">
        <v>130</v>
      </c>
      <c r="F457" s="171">
        <v>6500</v>
      </c>
      <c r="G457" s="172">
        <v>291</v>
      </c>
    </row>
    <row r="458" spans="1:7" s="537" customFormat="1">
      <c r="A458" s="723"/>
      <c r="B458" s="730"/>
      <c r="C458" s="517" t="s">
        <v>346</v>
      </c>
      <c r="D458" s="169">
        <v>100</v>
      </c>
      <c r="E458" s="170">
        <v>140</v>
      </c>
      <c r="F458" s="171">
        <v>7000</v>
      </c>
      <c r="G458" s="172">
        <v>291</v>
      </c>
    </row>
    <row r="459" spans="1:7" s="537" customFormat="1">
      <c r="A459" s="723"/>
      <c r="B459" s="730"/>
      <c r="C459" s="517" t="s">
        <v>405</v>
      </c>
      <c r="D459" s="169">
        <v>100</v>
      </c>
      <c r="E459" s="170">
        <v>140</v>
      </c>
      <c r="F459" s="171">
        <v>7000</v>
      </c>
      <c r="G459" s="172">
        <v>291</v>
      </c>
    </row>
    <row r="460" spans="1:7" s="537" customFormat="1">
      <c r="A460" s="723"/>
      <c r="B460" s="730"/>
      <c r="C460" s="517" t="s">
        <v>377</v>
      </c>
      <c r="D460" s="169">
        <v>2.56</v>
      </c>
      <c r="E460" s="170">
        <v>150</v>
      </c>
      <c r="F460" s="171">
        <v>192</v>
      </c>
      <c r="G460" s="172">
        <v>249</v>
      </c>
    </row>
    <row r="461" spans="1:7" s="537" customFormat="1">
      <c r="A461" s="723"/>
      <c r="B461" s="730"/>
      <c r="C461" s="517" t="s">
        <v>378</v>
      </c>
      <c r="D461" s="169">
        <v>1.01</v>
      </c>
      <c r="E461" s="170">
        <v>150</v>
      </c>
      <c r="F461" s="171">
        <v>75.75</v>
      </c>
      <c r="G461" s="172">
        <v>249</v>
      </c>
    </row>
    <row r="462" spans="1:7" s="537" customFormat="1">
      <c r="A462" s="723"/>
      <c r="B462" s="730"/>
      <c r="C462" s="517" t="s">
        <v>345</v>
      </c>
      <c r="D462" s="169">
        <v>33.82</v>
      </c>
      <c r="E462" s="170">
        <v>180</v>
      </c>
      <c r="F462" s="171">
        <v>3043.8</v>
      </c>
      <c r="G462" s="172">
        <v>241</v>
      </c>
    </row>
    <row r="463" spans="1:7" s="537" customFormat="1">
      <c r="A463" s="723"/>
      <c r="B463" s="730"/>
      <c r="C463" s="517" t="s">
        <v>382</v>
      </c>
      <c r="D463" s="169">
        <v>4.5</v>
      </c>
      <c r="E463" s="170">
        <v>200</v>
      </c>
      <c r="F463" s="171">
        <v>450</v>
      </c>
      <c r="G463" s="172">
        <v>122</v>
      </c>
    </row>
    <row r="464" spans="1:7" s="537" customFormat="1">
      <c r="A464" s="723"/>
      <c r="B464" s="730"/>
      <c r="C464" s="517" t="s">
        <v>351</v>
      </c>
      <c r="D464" s="169">
        <v>1.07</v>
      </c>
      <c r="E464" s="170">
        <v>200</v>
      </c>
      <c r="F464" s="171">
        <v>107</v>
      </c>
      <c r="G464" s="172">
        <v>291</v>
      </c>
    </row>
    <row r="465" spans="1:7" s="537" customFormat="1">
      <c r="A465" s="723"/>
      <c r="B465" s="730"/>
      <c r="C465" s="517" t="s">
        <v>350</v>
      </c>
      <c r="D465" s="169">
        <v>40.549999999999997</v>
      </c>
      <c r="E465" s="170">
        <v>250</v>
      </c>
      <c r="F465" s="171">
        <v>5068.75</v>
      </c>
      <c r="G465" s="172">
        <v>241</v>
      </c>
    </row>
    <row r="466" spans="1:7" s="537" customFormat="1">
      <c r="A466" s="723"/>
      <c r="B466" s="730"/>
      <c r="C466" s="517" t="s">
        <v>406</v>
      </c>
      <c r="D466" s="169">
        <v>0.38</v>
      </c>
      <c r="E466" s="170">
        <v>250</v>
      </c>
      <c r="F466" s="171">
        <v>47.5</v>
      </c>
      <c r="G466" s="172">
        <v>243</v>
      </c>
    </row>
    <row r="467" spans="1:7" s="537" customFormat="1">
      <c r="A467" s="723"/>
      <c r="B467" s="730"/>
      <c r="C467" s="517" t="s">
        <v>347</v>
      </c>
      <c r="D467" s="169">
        <v>1.07</v>
      </c>
      <c r="E467" s="170">
        <v>300</v>
      </c>
      <c r="F467" s="171">
        <v>160.5</v>
      </c>
      <c r="G467" s="172">
        <v>291</v>
      </c>
    </row>
    <row r="468" spans="1:7" s="537" customFormat="1">
      <c r="A468" s="723"/>
      <c r="B468" s="730"/>
      <c r="C468" s="517" t="s">
        <v>390</v>
      </c>
      <c r="D468" s="169">
        <v>0.34</v>
      </c>
      <c r="E468" s="170">
        <v>500</v>
      </c>
      <c r="F468" s="171">
        <v>85</v>
      </c>
      <c r="G468" s="172">
        <v>243</v>
      </c>
    </row>
    <row r="469" spans="1:7" s="537" customFormat="1">
      <c r="A469" s="723"/>
      <c r="B469" s="730"/>
      <c r="C469" s="517" t="s">
        <v>385</v>
      </c>
      <c r="D469" s="169">
        <v>0.4</v>
      </c>
      <c r="E469" s="170">
        <v>1000</v>
      </c>
      <c r="F469" s="171">
        <v>200</v>
      </c>
      <c r="G469" s="172">
        <v>243</v>
      </c>
    </row>
    <row r="470" spans="1:7" s="537" customFormat="1">
      <c r="A470" s="723"/>
      <c r="B470" s="730"/>
      <c r="C470" s="517" t="s">
        <v>411</v>
      </c>
      <c r="D470" s="169">
        <v>1</v>
      </c>
      <c r="E470" s="170">
        <v>1500</v>
      </c>
      <c r="F470" s="171">
        <v>750</v>
      </c>
      <c r="G470" s="172">
        <v>122</v>
      </c>
    </row>
    <row r="471" spans="1:7" s="537" customFormat="1">
      <c r="A471" s="723"/>
      <c r="B471" s="730"/>
      <c r="C471" s="517" t="s">
        <v>388</v>
      </c>
      <c r="D471" s="169">
        <v>0.46</v>
      </c>
      <c r="E471" s="170">
        <v>3000</v>
      </c>
      <c r="F471" s="171">
        <v>690</v>
      </c>
      <c r="G471" s="172">
        <v>122</v>
      </c>
    </row>
    <row r="472" spans="1:7" s="537" customFormat="1">
      <c r="A472" s="723"/>
      <c r="B472" s="730"/>
      <c r="C472" s="517" t="s">
        <v>412</v>
      </c>
      <c r="D472" s="169">
        <v>2.68</v>
      </c>
      <c r="E472" s="170">
        <v>5000</v>
      </c>
      <c r="F472" s="171">
        <v>6700</v>
      </c>
      <c r="G472" s="172">
        <v>122</v>
      </c>
    </row>
    <row r="473" spans="1:7" s="537" customFormat="1">
      <c r="A473" s="723"/>
      <c r="B473" s="730"/>
      <c r="C473" s="517" t="s">
        <v>389</v>
      </c>
      <c r="D473" s="169">
        <v>0.46</v>
      </c>
      <c r="E473" s="170">
        <v>5000</v>
      </c>
      <c r="F473" s="171">
        <v>1150</v>
      </c>
      <c r="G473" s="172">
        <v>122</v>
      </c>
    </row>
    <row r="474" spans="1:7" s="537" customFormat="1">
      <c r="A474" s="723"/>
      <c r="B474" s="730"/>
      <c r="C474" s="517" t="s">
        <v>413</v>
      </c>
      <c r="D474" s="169">
        <v>1</v>
      </c>
      <c r="E474" s="170">
        <v>5000</v>
      </c>
      <c r="F474" s="171">
        <v>2500</v>
      </c>
      <c r="G474" s="172">
        <v>122</v>
      </c>
    </row>
    <row r="475" spans="1:7" s="537" customFormat="1" ht="25.5">
      <c r="A475" s="723"/>
      <c r="B475" s="730"/>
      <c r="C475" s="517" t="s">
        <v>414</v>
      </c>
      <c r="D475" s="169">
        <v>1</v>
      </c>
      <c r="E475" s="170">
        <v>5000</v>
      </c>
      <c r="F475" s="171">
        <v>2500</v>
      </c>
      <c r="G475" s="172">
        <v>122</v>
      </c>
    </row>
    <row r="476" spans="1:7" s="537" customFormat="1">
      <c r="A476" s="723"/>
      <c r="B476" s="725" t="s">
        <v>4958</v>
      </c>
      <c r="C476" s="530" t="s">
        <v>427</v>
      </c>
      <c r="D476" s="531">
        <v>2</v>
      </c>
      <c r="E476" s="535">
        <v>5000</v>
      </c>
      <c r="F476" s="533">
        <f t="shared" ref="F476:F539" si="4">+D476*E476</f>
        <v>10000</v>
      </c>
      <c r="G476" s="534">
        <v>121</v>
      </c>
    </row>
    <row r="477" spans="1:7" s="537" customFormat="1">
      <c r="A477" s="723"/>
      <c r="B477" s="725"/>
      <c r="C477" s="530" t="s">
        <v>488</v>
      </c>
      <c r="D477" s="531">
        <v>0.09</v>
      </c>
      <c r="E477" s="532">
        <v>700</v>
      </c>
      <c r="F477" s="533">
        <f t="shared" si="4"/>
        <v>63</v>
      </c>
      <c r="G477" s="534">
        <v>122</v>
      </c>
    </row>
    <row r="478" spans="1:7" s="537" customFormat="1">
      <c r="A478" s="723"/>
      <c r="B478" s="725"/>
      <c r="C478" s="530" t="s">
        <v>423</v>
      </c>
      <c r="D478" s="531">
        <v>40</v>
      </c>
      <c r="E478" s="535">
        <v>12</v>
      </c>
      <c r="F478" s="533">
        <f t="shared" si="4"/>
        <v>480</v>
      </c>
      <c r="G478" s="534">
        <v>122</v>
      </c>
    </row>
    <row r="479" spans="1:7" s="537" customFormat="1">
      <c r="A479" s="723"/>
      <c r="B479" s="725"/>
      <c r="C479" s="530" t="s">
        <v>426</v>
      </c>
      <c r="D479" s="531">
        <v>2.5</v>
      </c>
      <c r="E479" s="535">
        <v>2500</v>
      </c>
      <c r="F479" s="533">
        <f t="shared" si="4"/>
        <v>6250</v>
      </c>
      <c r="G479" s="534">
        <v>122</v>
      </c>
    </row>
    <row r="480" spans="1:7" s="537" customFormat="1">
      <c r="A480" s="723"/>
      <c r="B480" s="725"/>
      <c r="C480" s="530" t="s">
        <v>496</v>
      </c>
      <c r="D480" s="531">
        <v>150000</v>
      </c>
      <c r="E480" s="532">
        <v>1</v>
      </c>
      <c r="F480" s="533">
        <f t="shared" si="4"/>
        <v>150000</v>
      </c>
      <c r="G480" s="534">
        <v>165</v>
      </c>
    </row>
    <row r="481" spans="1:7" s="537" customFormat="1">
      <c r="A481" s="723"/>
      <c r="B481" s="725"/>
      <c r="C481" s="536" t="s">
        <v>497</v>
      </c>
      <c r="D481" s="531">
        <v>10000</v>
      </c>
      <c r="E481" s="532">
        <v>1</v>
      </c>
      <c r="F481" s="533">
        <f t="shared" si="4"/>
        <v>10000</v>
      </c>
      <c r="G481" s="534">
        <v>168</v>
      </c>
    </row>
    <row r="482" spans="1:7" s="537" customFormat="1">
      <c r="A482" s="723"/>
      <c r="B482" s="725"/>
      <c r="C482" s="536" t="s">
        <v>498</v>
      </c>
      <c r="D482" s="531">
        <v>5000</v>
      </c>
      <c r="E482" s="532">
        <v>1</v>
      </c>
      <c r="F482" s="533">
        <f t="shared" si="4"/>
        <v>5000</v>
      </c>
      <c r="G482" s="534">
        <v>169</v>
      </c>
    </row>
    <row r="483" spans="1:7" s="537" customFormat="1">
      <c r="A483" s="723"/>
      <c r="B483" s="725"/>
      <c r="C483" s="536" t="s">
        <v>409</v>
      </c>
      <c r="D483" s="531">
        <v>30000</v>
      </c>
      <c r="E483" s="535">
        <v>1</v>
      </c>
      <c r="F483" s="533">
        <f t="shared" si="4"/>
        <v>30000</v>
      </c>
      <c r="G483" s="534">
        <v>171</v>
      </c>
    </row>
    <row r="484" spans="1:7" s="537" customFormat="1">
      <c r="A484" s="723"/>
      <c r="B484" s="725"/>
      <c r="C484" s="536" t="s">
        <v>21</v>
      </c>
      <c r="D484" s="531">
        <v>10000</v>
      </c>
      <c r="E484" s="532">
        <v>1</v>
      </c>
      <c r="F484" s="533">
        <f t="shared" si="4"/>
        <v>10000</v>
      </c>
      <c r="G484" s="534">
        <v>174</v>
      </c>
    </row>
    <row r="485" spans="1:7" s="537" customFormat="1">
      <c r="A485" s="723"/>
      <c r="B485" s="725"/>
      <c r="C485" s="536" t="s">
        <v>27</v>
      </c>
      <c r="D485" s="531">
        <v>2000</v>
      </c>
      <c r="E485" s="532">
        <v>1</v>
      </c>
      <c r="F485" s="533">
        <f t="shared" si="4"/>
        <v>2000</v>
      </c>
      <c r="G485" s="534">
        <v>199</v>
      </c>
    </row>
    <row r="486" spans="1:7" s="537" customFormat="1">
      <c r="A486" s="723"/>
      <c r="B486" s="725"/>
      <c r="C486" s="536" t="s">
        <v>318</v>
      </c>
      <c r="D486" s="531">
        <v>60</v>
      </c>
      <c r="E486" s="535">
        <v>10</v>
      </c>
      <c r="F486" s="533">
        <f t="shared" si="4"/>
        <v>600</v>
      </c>
      <c r="G486" s="534">
        <v>211</v>
      </c>
    </row>
    <row r="487" spans="1:7" s="537" customFormat="1">
      <c r="A487" s="723"/>
      <c r="B487" s="725"/>
      <c r="C487" s="536" t="s">
        <v>374</v>
      </c>
      <c r="D487" s="531">
        <v>21.5</v>
      </c>
      <c r="E487" s="535">
        <v>30</v>
      </c>
      <c r="F487" s="533">
        <f t="shared" si="4"/>
        <v>645</v>
      </c>
      <c r="G487" s="534">
        <v>211</v>
      </c>
    </row>
    <row r="488" spans="1:7" s="537" customFormat="1">
      <c r="A488" s="723"/>
      <c r="B488" s="725"/>
      <c r="C488" s="536" t="s">
        <v>380</v>
      </c>
      <c r="D488" s="531">
        <v>12</v>
      </c>
      <c r="E488" s="535">
        <v>60</v>
      </c>
      <c r="F488" s="533">
        <f t="shared" si="4"/>
        <v>720</v>
      </c>
      <c r="G488" s="534">
        <v>211</v>
      </c>
    </row>
    <row r="489" spans="1:7" s="537" customFormat="1">
      <c r="A489" s="723"/>
      <c r="B489" s="725"/>
      <c r="C489" s="536" t="s">
        <v>425</v>
      </c>
      <c r="D489" s="531">
        <v>30</v>
      </c>
      <c r="E489" s="535">
        <v>120</v>
      </c>
      <c r="F489" s="533">
        <f t="shared" si="4"/>
        <v>3600</v>
      </c>
      <c r="G489" s="534">
        <v>211</v>
      </c>
    </row>
    <row r="490" spans="1:7" s="537" customFormat="1">
      <c r="A490" s="723"/>
      <c r="B490" s="725"/>
      <c r="C490" s="536" t="s">
        <v>330</v>
      </c>
      <c r="D490" s="531">
        <v>25</v>
      </c>
      <c r="E490" s="535">
        <v>25</v>
      </c>
      <c r="F490" s="533">
        <f t="shared" si="4"/>
        <v>625</v>
      </c>
      <c r="G490" s="534">
        <v>233</v>
      </c>
    </row>
    <row r="491" spans="1:7" s="537" customFormat="1">
      <c r="A491" s="723"/>
      <c r="B491" s="725"/>
      <c r="C491" s="536" t="s">
        <v>379</v>
      </c>
      <c r="D491" s="531">
        <v>1000</v>
      </c>
      <c r="E491" s="535">
        <v>25</v>
      </c>
      <c r="F491" s="533">
        <f t="shared" si="4"/>
        <v>25000</v>
      </c>
      <c r="G491" s="534">
        <v>233</v>
      </c>
    </row>
    <row r="492" spans="1:7" s="537" customFormat="1">
      <c r="A492" s="723"/>
      <c r="B492" s="725"/>
      <c r="C492" s="536" t="s">
        <v>382</v>
      </c>
      <c r="D492" s="531">
        <v>4.5</v>
      </c>
      <c r="E492" s="535">
        <v>50</v>
      </c>
      <c r="F492" s="533">
        <f t="shared" si="4"/>
        <v>225</v>
      </c>
      <c r="G492" s="534">
        <v>241</v>
      </c>
    </row>
    <row r="493" spans="1:7" s="537" customFormat="1">
      <c r="A493" s="723"/>
      <c r="B493" s="725"/>
      <c r="C493" s="536" t="s">
        <v>389</v>
      </c>
      <c r="D493" s="531">
        <v>0.46</v>
      </c>
      <c r="E493" s="532">
        <v>500</v>
      </c>
      <c r="F493" s="533">
        <f t="shared" si="4"/>
        <v>230</v>
      </c>
      <c r="G493" s="534">
        <v>241</v>
      </c>
    </row>
    <row r="494" spans="1:7" s="537" customFormat="1">
      <c r="A494" s="723"/>
      <c r="B494" s="725"/>
      <c r="C494" s="536" t="s">
        <v>388</v>
      </c>
      <c r="D494" s="531">
        <v>0.46</v>
      </c>
      <c r="E494" s="532">
        <v>1000</v>
      </c>
      <c r="F494" s="533">
        <f t="shared" si="4"/>
        <v>460</v>
      </c>
      <c r="G494" s="534">
        <v>241</v>
      </c>
    </row>
    <row r="495" spans="1:7" s="537" customFormat="1">
      <c r="A495" s="723"/>
      <c r="B495" s="725"/>
      <c r="C495" s="536" t="s">
        <v>386</v>
      </c>
      <c r="D495" s="531">
        <v>4.5</v>
      </c>
      <c r="E495" s="535">
        <v>200</v>
      </c>
      <c r="F495" s="533">
        <f t="shared" si="4"/>
        <v>900</v>
      </c>
      <c r="G495" s="534">
        <v>241</v>
      </c>
    </row>
    <row r="496" spans="1:7" s="537" customFormat="1">
      <c r="A496" s="723"/>
      <c r="B496" s="725"/>
      <c r="C496" s="536" t="s">
        <v>345</v>
      </c>
      <c r="D496" s="531">
        <v>33.82</v>
      </c>
      <c r="E496" s="532">
        <v>60</v>
      </c>
      <c r="F496" s="533">
        <f t="shared" si="4"/>
        <v>2029.2</v>
      </c>
      <c r="G496" s="534">
        <v>241</v>
      </c>
    </row>
    <row r="497" spans="1:7" s="537" customFormat="1">
      <c r="A497" s="723"/>
      <c r="B497" s="725"/>
      <c r="C497" s="536" t="s">
        <v>406</v>
      </c>
      <c r="D497" s="531">
        <v>0.38</v>
      </c>
      <c r="E497" s="532">
        <v>250</v>
      </c>
      <c r="F497" s="533">
        <f t="shared" si="4"/>
        <v>95</v>
      </c>
      <c r="G497" s="534">
        <v>243</v>
      </c>
    </row>
    <row r="498" spans="1:7" s="537" customFormat="1">
      <c r="A498" s="723"/>
      <c r="B498" s="725"/>
      <c r="C498" s="536" t="s">
        <v>385</v>
      </c>
      <c r="D498" s="531">
        <v>0.4</v>
      </c>
      <c r="E498" s="535">
        <v>300</v>
      </c>
      <c r="F498" s="533">
        <f t="shared" si="4"/>
        <v>120</v>
      </c>
      <c r="G498" s="534">
        <v>243</v>
      </c>
    </row>
    <row r="499" spans="1:7" s="537" customFormat="1">
      <c r="A499" s="723"/>
      <c r="B499" s="725"/>
      <c r="C499" s="536" t="s">
        <v>390</v>
      </c>
      <c r="D499" s="531">
        <v>0.34</v>
      </c>
      <c r="E499" s="532">
        <v>500</v>
      </c>
      <c r="F499" s="533">
        <f t="shared" si="4"/>
        <v>170</v>
      </c>
      <c r="G499" s="534">
        <v>243</v>
      </c>
    </row>
    <row r="500" spans="1:7" s="537" customFormat="1">
      <c r="A500" s="723"/>
      <c r="B500" s="725"/>
      <c r="C500" s="536" t="s">
        <v>381</v>
      </c>
      <c r="D500" s="531">
        <v>0.34</v>
      </c>
      <c r="E500" s="532">
        <v>700</v>
      </c>
      <c r="F500" s="533">
        <f t="shared" si="4"/>
        <v>238.00000000000003</v>
      </c>
      <c r="G500" s="534">
        <v>243</v>
      </c>
    </row>
    <row r="501" spans="1:7" s="537" customFormat="1">
      <c r="A501" s="723"/>
      <c r="B501" s="725"/>
      <c r="C501" s="536" t="s">
        <v>375</v>
      </c>
      <c r="D501" s="531">
        <v>10.91</v>
      </c>
      <c r="E501" s="535">
        <v>10</v>
      </c>
      <c r="F501" s="533">
        <f t="shared" si="4"/>
        <v>109.1</v>
      </c>
      <c r="G501" s="534">
        <v>243</v>
      </c>
    </row>
    <row r="502" spans="1:7" s="537" customFormat="1">
      <c r="A502" s="723"/>
      <c r="B502" s="725"/>
      <c r="C502" s="536" t="s">
        <v>376</v>
      </c>
      <c r="D502" s="531">
        <v>12.07</v>
      </c>
      <c r="E502" s="532">
        <v>10</v>
      </c>
      <c r="F502" s="533">
        <f t="shared" si="4"/>
        <v>120.7</v>
      </c>
      <c r="G502" s="534">
        <v>243</v>
      </c>
    </row>
    <row r="503" spans="1:7" s="537" customFormat="1">
      <c r="A503" s="723"/>
      <c r="B503" s="725"/>
      <c r="C503" s="536" t="s">
        <v>487</v>
      </c>
      <c r="D503" s="531">
        <v>25.75</v>
      </c>
      <c r="E503" s="532">
        <v>60</v>
      </c>
      <c r="F503" s="533">
        <f t="shared" si="4"/>
        <v>1545</v>
      </c>
      <c r="G503" s="534">
        <v>243</v>
      </c>
    </row>
    <row r="504" spans="1:7" s="537" customFormat="1">
      <c r="A504" s="723"/>
      <c r="B504" s="725"/>
      <c r="C504" s="536" t="s">
        <v>399</v>
      </c>
      <c r="D504" s="531">
        <v>7.6</v>
      </c>
      <c r="E504" s="535">
        <v>20</v>
      </c>
      <c r="F504" s="533">
        <f t="shared" si="4"/>
        <v>152</v>
      </c>
      <c r="G504" s="534">
        <v>244</v>
      </c>
    </row>
    <row r="505" spans="1:7" s="537" customFormat="1">
      <c r="A505" s="723"/>
      <c r="B505" s="725"/>
      <c r="C505" s="536" t="s">
        <v>398</v>
      </c>
      <c r="D505" s="531">
        <v>31</v>
      </c>
      <c r="E505" s="532">
        <v>6</v>
      </c>
      <c r="F505" s="533">
        <f t="shared" si="4"/>
        <v>186</v>
      </c>
      <c r="G505" s="534">
        <v>244</v>
      </c>
    </row>
    <row r="506" spans="1:7" s="537" customFormat="1">
      <c r="A506" s="723"/>
      <c r="B506" s="725"/>
      <c r="C506" s="536" t="s">
        <v>3012</v>
      </c>
      <c r="D506" s="531">
        <v>900</v>
      </c>
      <c r="E506" s="532">
        <v>36</v>
      </c>
      <c r="F506" s="533">
        <f t="shared" si="4"/>
        <v>32400</v>
      </c>
      <c r="G506" s="534">
        <v>253</v>
      </c>
    </row>
    <row r="507" spans="1:7" s="537" customFormat="1">
      <c r="A507" s="723"/>
      <c r="B507" s="725"/>
      <c r="C507" s="536" t="s">
        <v>4959</v>
      </c>
      <c r="D507" s="531">
        <v>25</v>
      </c>
      <c r="E507" s="532">
        <v>60</v>
      </c>
      <c r="F507" s="533">
        <f t="shared" si="4"/>
        <v>1500</v>
      </c>
      <c r="G507" s="534">
        <v>254</v>
      </c>
    </row>
    <row r="508" spans="1:7" s="537" customFormat="1">
      <c r="A508" s="723"/>
      <c r="B508" s="725"/>
      <c r="C508" s="536" t="s">
        <v>493</v>
      </c>
      <c r="D508" s="531">
        <v>240000</v>
      </c>
      <c r="E508" s="532">
        <v>1</v>
      </c>
      <c r="F508" s="533">
        <f t="shared" si="4"/>
        <v>240000</v>
      </c>
      <c r="G508" s="534">
        <v>262</v>
      </c>
    </row>
    <row r="509" spans="1:7" s="537" customFormat="1">
      <c r="A509" s="723"/>
      <c r="B509" s="725"/>
      <c r="C509" s="536" t="s">
        <v>424</v>
      </c>
      <c r="D509" s="531">
        <v>13.75</v>
      </c>
      <c r="E509" s="535">
        <v>25</v>
      </c>
      <c r="F509" s="533">
        <f t="shared" si="4"/>
        <v>343.75</v>
      </c>
      <c r="G509" s="534">
        <v>268</v>
      </c>
    </row>
    <row r="510" spans="1:7" s="537" customFormat="1">
      <c r="A510" s="723"/>
      <c r="B510" s="725"/>
      <c r="C510" s="536" t="s">
        <v>332</v>
      </c>
      <c r="D510" s="531">
        <v>1.07</v>
      </c>
      <c r="E510" s="535">
        <v>150</v>
      </c>
      <c r="F510" s="533">
        <f t="shared" si="4"/>
        <v>160.5</v>
      </c>
      <c r="G510" s="534">
        <v>291</v>
      </c>
    </row>
    <row r="511" spans="1:7" s="537" customFormat="1">
      <c r="A511" s="723"/>
      <c r="B511" s="725"/>
      <c r="C511" s="536" t="s">
        <v>351</v>
      </c>
      <c r="D511" s="531">
        <v>1.07</v>
      </c>
      <c r="E511" s="535">
        <v>150</v>
      </c>
      <c r="F511" s="533">
        <f t="shared" si="4"/>
        <v>160.5</v>
      </c>
      <c r="G511" s="534">
        <v>291</v>
      </c>
    </row>
    <row r="512" spans="1:7" s="537" customFormat="1">
      <c r="A512" s="723"/>
      <c r="B512" s="725"/>
      <c r="C512" s="536" t="s">
        <v>357</v>
      </c>
      <c r="D512" s="531">
        <v>15.5</v>
      </c>
      <c r="E512" s="535">
        <v>6</v>
      </c>
      <c r="F512" s="533">
        <f t="shared" si="4"/>
        <v>93</v>
      </c>
      <c r="G512" s="534">
        <v>291</v>
      </c>
    </row>
    <row r="513" spans="1:7" s="537" customFormat="1">
      <c r="A513" s="723"/>
      <c r="B513" s="725"/>
      <c r="C513" s="536" t="s">
        <v>361</v>
      </c>
      <c r="D513" s="531">
        <v>1.1000000000000001</v>
      </c>
      <c r="E513" s="532">
        <v>30</v>
      </c>
      <c r="F513" s="533">
        <f t="shared" si="4"/>
        <v>33</v>
      </c>
      <c r="G513" s="534">
        <v>291</v>
      </c>
    </row>
    <row r="514" spans="1:7" s="537" customFormat="1">
      <c r="A514" s="723"/>
      <c r="B514" s="725"/>
      <c r="C514" s="536" t="s">
        <v>327</v>
      </c>
      <c r="D514" s="531">
        <v>45.02</v>
      </c>
      <c r="E514" s="535">
        <v>6</v>
      </c>
      <c r="F514" s="533">
        <f t="shared" si="4"/>
        <v>270.12</v>
      </c>
      <c r="G514" s="534">
        <v>291</v>
      </c>
    </row>
    <row r="515" spans="1:7" s="537" customFormat="1">
      <c r="A515" s="723"/>
      <c r="B515" s="725"/>
      <c r="C515" s="536" t="s">
        <v>378</v>
      </c>
      <c r="D515" s="531">
        <v>1.01</v>
      </c>
      <c r="E515" s="535">
        <v>50</v>
      </c>
      <c r="F515" s="533">
        <f t="shared" si="4"/>
        <v>50.5</v>
      </c>
      <c r="G515" s="534">
        <v>291</v>
      </c>
    </row>
    <row r="516" spans="1:7" s="537" customFormat="1">
      <c r="A516" s="723"/>
      <c r="B516" s="725"/>
      <c r="C516" s="536" t="s">
        <v>321</v>
      </c>
      <c r="D516" s="531">
        <v>4.5</v>
      </c>
      <c r="E516" s="535">
        <v>12</v>
      </c>
      <c r="F516" s="533">
        <f t="shared" si="4"/>
        <v>54</v>
      </c>
      <c r="G516" s="534">
        <v>291</v>
      </c>
    </row>
    <row r="517" spans="1:7" s="537" customFormat="1">
      <c r="A517" s="723"/>
      <c r="B517" s="725"/>
      <c r="C517" s="536" t="s">
        <v>402</v>
      </c>
      <c r="D517" s="531">
        <v>3.9</v>
      </c>
      <c r="E517" s="532">
        <v>15</v>
      </c>
      <c r="F517" s="533">
        <f t="shared" si="4"/>
        <v>58.5</v>
      </c>
      <c r="G517" s="534">
        <v>291</v>
      </c>
    </row>
    <row r="518" spans="1:7" s="537" customFormat="1">
      <c r="A518" s="723"/>
      <c r="B518" s="725"/>
      <c r="C518" s="536" t="s">
        <v>343</v>
      </c>
      <c r="D518" s="531">
        <v>20.29</v>
      </c>
      <c r="E518" s="532">
        <v>6</v>
      </c>
      <c r="F518" s="533">
        <f t="shared" si="4"/>
        <v>121.74</v>
      </c>
      <c r="G518" s="534">
        <v>291</v>
      </c>
    </row>
    <row r="519" spans="1:7" s="537" customFormat="1">
      <c r="A519" s="723"/>
      <c r="B519" s="725"/>
      <c r="C519" s="536" t="s">
        <v>397</v>
      </c>
      <c r="D519" s="531">
        <v>7.3</v>
      </c>
      <c r="E519" s="532">
        <v>12</v>
      </c>
      <c r="F519" s="533">
        <f t="shared" si="4"/>
        <v>87.6</v>
      </c>
      <c r="G519" s="534">
        <v>291</v>
      </c>
    </row>
    <row r="520" spans="1:7" s="537" customFormat="1">
      <c r="A520" s="723"/>
      <c r="B520" s="725"/>
      <c r="C520" s="536" t="s">
        <v>377</v>
      </c>
      <c r="D520" s="531">
        <v>2.56</v>
      </c>
      <c r="E520" s="535">
        <v>50</v>
      </c>
      <c r="F520" s="533">
        <f t="shared" si="4"/>
        <v>128</v>
      </c>
      <c r="G520" s="534">
        <v>291</v>
      </c>
    </row>
    <row r="521" spans="1:7" s="537" customFormat="1">
      <c r="A521" s="723"/>
      <c r="B521" s="725"/>
      <c r="C521" s="536" t="s">
        <v>348</v>
      </c>
      <c r="D521" s="531">
        <v>12.87</v>
      </c>
      <c r="E521" s="535">
        <v>10</v>
      </c>
      <c r="F521" s="533">
        <f t="shared" si="4"/>
        <v>128.69999999999999</v>
      </c>
      <c r="G521" s="534">
        <v>291</v>
      </c>
    </row>
    <row r="522" spans="1:7" s="537" customFormat="1">
      <c r="A522" s="723"/>
      <c r="B522" s="725"/>
      <c r="C522" s="536" t="s">
        <v>450</v>
      </c>
      <c r="D522" s="531">
        <v>6</v>
      </c>
      <c r="E522" s="532">
        <v>10</v>
      </c>
      <c r="F522" s="533">
        <f t="shared" si="4"/>
        <v>60</v>
      </c>
      <c r="G522" s="534">
        <v>291</v>
      </c>
    </row>
    <row r="523" spans="1:7" s="537" customFormat="1">
      <c r="A523" s="723"/>
      <c r="B523" s="725"/>
      <c r="C523" s="536" t="s">
        <v>368</v>
      </c>
      <c r="D523" s="531">
        <v>11</v>
      </c>
      <c r="E523" s="535">
        <v>6</v>
      </c>
      <c r="F523" s="533">
        <f t="shared" si="4"/>
        <v>66</v>
      </c>
      <c r="G523" s="534">
        <v>291</v>
      </c>
    </row>
    <row r="524" spans="1:7" s="537" customFormat="1">
      <c r="A524" s="723"/>
      <c r="B524" s="725"/>
      <c r="C524" s="536" t="s">
        <v>322</v>
      </c>
      <c r="D524" s="531">
        <v>1.7</v>
      </c>
      <c r="E524" s="532">
        <v>20</v>
      </c>
      <c r="F524" s="533">
        <f t="shared" si="4"/>
        <v>34</v>
      </c>
      <c r="G524" s="534">
        <v>291</v>
      </c>
    </row>
    <row r="525" spans="1:7" s="537" customFormat="1">
      <c r="A525" s="723"/>
      <c r="B525" s="725"/>
      <c r="C525" s="536" t="s">
        <v>337</v>
      </c>
      <c r="D525" s="531">
        <v>2.2000000000000002</v>
      </c>
      <c r="E525" s="532">
        <v>50</v>
      </c>
      <c r="F525" s="533">
        <f t="shared" si="4"/>
        <v>110.00000000000001</v>
      </c>
      <c r="G525" s="534">
        <v>291</v>
      </c>
    </row>
    <row r="526" spans="1:7" s="537" customFormat="1">
      <c r="A526" s="723"/>
      <c r="B526" s="725"/>
      <c r="C526" s="536" t="s">
        <v>400</v>
      </c>
      <c r="D526" s="531">
        <v>7.19</v>
      </c>
      <c r="E526" s="532">
        <v>20</v>
      </c>
      <c r="F526" s="533">
        <f t="shared" si="4"/>
        <v>143.80000000000001</v>
      </c>
      <c r="G526" s="534">
        <v>291</v>
      </c>
    </row>
    <row r="527" spans="1:7" s="537" customFormat="1">
      <c r="A527" s="723"/>
      <c r="B527" s="725"/>
      <c r="C527" s="536" t="s">
        <v>335</v>
      </c>
      <c r="D527" s="531">
        <v>2.9</v>
      </c>
      <c r="E527" s="532">
        <v>60</v>
      </c>
      <c r="F527" s="533">
        <f t="shared" si="4"/>
        <v>174</v>
      </c>
      <c r="G527" s="534">
        <v>291</v>
      </c>
    </row>
    <row r="528" spans="1:7" s="537" customFormat="1">
      <c r="A528" s="723"/>
      <c r="B528" s="725"/>
      <c r="C528" s="536" t="s">
        <v>349</v>
      </c>
      <c r="D528" s="531">
        <v>3.5</v>
      </c>
      <c r="E528" s="532">
        <v>10</v>
      </c>
      <c r="F528" s="533">
        <f t="shared" si="4"/>
        <v>35</v>
      </c>
      <c r="G528" s="534">
        <v>291</v>
      </c>
    </row>
    <row r="529" spans="1:7" s="537" customFormat="1">
      <c r="A529" s="723"/>
      <c r="B529" s="725"/>
      <c r="C529" s="536" t="s">
        <v>366</v>
      </c>
      <c r="D529" s="531">
        <v>7</v>
      </c>
      <c r="E529" s="532">
        <v>6</v>
      </c>
      <c r="F529" s="533">
        <f t="shared" si="4"/>
        <v>42</v>
      </c>
      <c r="G529" s="534">
        <v>291</v>
      </c>
    </row>
    <row r="530" spans="1:7" s="537" customFormat="1">
      <c r="A530" s="723"/>
      <c r="B530" s="725"/>
      <c r="C530" s="536" t="s">
        <v>347</v>
      </c>
      <c r="D530" s="531">
        <v>1.07</v>
      </c>
      <c r="E530" s="532">
        <v>150</v>
      </c>
      <c r="F530" s="533">
        <f t="shared" si="4"/>
        <v>160.5</v>
      </c>
      <c r="G530" s="534">
        <v>291</v>
      </c>
    </row>
    <row r="531" spans="1:7" s="537" customFormat="1">
      <c r="A531" s="723"/>
      <c r="B531" s="725"/>
      <c r="C531" s="536" t="s">
        <v>359</v>
      </c>
      <c r="D531" s="531">
        <v>35</v>
      </c>
      <c r="E531" s="532">
        <v>3</v>
      </c>
      <c r="F531" s="533">
        <f t="shared" si="4"/>
        <v>105</v>
      </c>
      <c r="G531" s="534">
        <v>291</v>
      </c>
    </row>
    <row r="532" spans="1:7" s="537" customFormat="1">
      <c r="A532" s="723"/>
      <c r="B532" s="725"/>
      <c r="C532" s="536" t="s">
        <v>344</v>
      </c>
      <c r="D532" s="531">
        <v>9.5</v>
      </c>
      <c r="E532" s="532">
        <v>6</v>
      </c>
      <c r="F532" s="533">
        <f t="shared" si="4"/>
        <v>57</v>
      </c>
      <c r="G532" s="534">
        <v>291</v>
      </c>
    </row>
    <row r="533" spans="1:7" s="537" customFormat="1">
      <c r="A533" s="723"/>
      <c r="B533" s="725"/>
      <c r="C533" s="536" t="s">
        <v>428</v>
      </c>
      <c r="D533" s="531">
        <v>150000</v>
      </c>
      <c r="E533" s="532">
        <v>1</v>
      </c>
      <c r="F533" s="533">
        <f t="shared" si="4"/>
        <v>150000</v>
      </c>
      <c r="G533" s="534">
        <v>298</v>
      </c>
    </row>
    <row r="534" spans="1:7" s="537" customFormat="1">
      <c r="A534" s="723" t="s">
        <v>4960</v>
      </c>
      <c r="B534" s="726" t="s">
        <v>7</v>
      </c>
      <c r="C534" s="536" t="s">
        <v>341</v>
      </c>
      <c r="D534" s="533">
        <v>1000</v>
      </c>
      <c r="E534" s="532">
        <v>12</v>
      </c>
      <c r="F534" s="533">
        <f t="shared" si="4"/>
        <v>12000</v>
      </c>
      <c r="G534" s="534">
        <v>111</v>
      </c>
    </row>
    <row r="535" spans="1:7" s="537" customFormat="1">
      <c r="A535" s="723"/>
      <c r="B535" s="726"/>
      <c r="C535" s="536" t="s">
        <v>10</v>
      </c>
      <c r="D535" s="531">
        <v>1000</v>
      </c>
      <c r="E535" s="532">
        <v>12</v>
      </c>
      <c r="F535" s="533">
        <f t="shared" si="4"/>
        <v>12000</v>
      </c>
      <c r="G535" s="534">
        <v>113</v>
      </c>
    </row>
    <row r="536" spans="1:7" s="537" customFormat="1">
      <c r="A536" s="723"/>
      <c r="B536" s="726"/>
      <c r="C536" s="536" t="s">
        <v>340</v>
      </c>
      <c r="D536" s="533">
        <v>2000</v>
      </c>
      <c r="E536" s="532">
        <v>12</v>
      </c>
      <c r="F536" s="533">
        <f t="shared" si="4"/>
        <v>24000</v>
      </c>
      <c r="G536" s="534">
        <v>151</v>
      </c>
    </row>
    <row r="537" spans="1:7" s="537" customFormat="1">
      <c r="A537" s="723"/>
      <c r="B537" s="726"/>
      <c r="C537" s="536" t="s">
        <v>497</v>
      </c>
      <c r="D537" s="531">
        <v>10000</v>
      </c>
      <c r="E537" s="532">
        <v>1</v>
      </c>
      <c r="F537" s="533">
        <f t="shared" si="4"/>
        <v>10000</v>
      </c>
      <c r="G537" s="534">
        <v>168</v>
      </c>
    </row>
    <row r="538" spans="1:7" s="537" customFormat="1">
      <c r="A538" s="723"/>
      <c r="B538" s="726"/>
      <c r="C538" s="536" t="s">
        <v>409</v>
      </c>
      <c r="D538" s="531">
        <v>50000</v>
      </c>
      <c r="E538" s="535">
        <v>1</v>
      </c>
      <c r="F538" s="533">
        <f t="shared" si="4"/>
        <v>50000</v>
      </c>
      <c r="G538" s="534">
        <v>171</v>
      </c>
    </row>
    <row r="539" spans="1:7" s="537" customFormat="1">
      <c r="A539" s="723"/>
      <c r="B539" s="726"/>
      <c r="C539" s="536" t="s">
        <v>21</v>
      </c>
      <c r="D539" s="531">
        <v>5000</v>
      </c>
      <c r="E539" s="532">
        <v>1</v>
      </c>
      <c r="F539" s="533">
        <f t="shared" si="4"/>
        <v>5000</v>
      </c>
      <c r="G539" s="534">
        <v>174</v>
      </c>
    </row>
    <row r="540" spans="1:7" s="537" customFormat="1">
      <c r="A540" s="723"/>
      <c r="B540" s="726"/>
      <c r="C540" s="536" t="s">
        <v>353</v>
      </c>
      <c r="D540" s="533">
        <v>10000</v>
      </c>
      <c r="E540" s="532">
        <v>12</v>
      </c>
      <c r="F540" s="533">
        <f t="shared" ref="F540:F603" si="5">+D540*E540</f>
        <v>120000</v>
      </c>
      <c r="G540" s="534">
        <v>197</v>
      </c>
    </row>
    <row r="541" spans="1:7" s="537" customFormat="1">
      <c r="A541" s="723"/>
      <c r="B541" s="726"/>
      <c r="C541" s="536" t="s">
        <v>318</v>
      </c>
      <c r="D541" s="531">
        <v>60</v>
      </c>
      <c r="E541" s="535">
        <v>10</v>
      </c>
      <c r="F541" s="533">
        <f t="shared" si="5"/>
        <v>600</v>
      </c>
      <c r="G541" s="534">
        <v>211</v>
      </c>
    </row>
    <row r="542" spans="1:7" s="537" customFormat="1">
      <c r="A542" s="723"/>
      <c r="B542" s="726"/>
      <c r="C542" s="536" t="s">
        <v>374</v>
      </c>
      <c r="D542" s="531">
        <v>21.5</v>
      </c>
      <c r="E542" s="535">
        <v>24</v>
      </c>
      <c r="F542" s="533">
        <f t="shared" si="5"/>
        <v>516</v>
      </c>
      <c r="G542" s="534">
        <v>211</v>
      </c>
    </row>
    <row r="543" spans="1:7" s="537" customFormat="1">
      <c r="A543" s="723"/>
      <c r="B543" s="726"/>
      <c r="C543" s="536" t="s">
        <v>380</v>
      </c>
      <c r="D543" s="531">
        <v>12</v>
      </c>
      <c r="E543" s="535">
        <v>60</v>
      </c>
      <c r="F543" s="533">
        <f t="shared" si="5"/>
        <v>720</v>
      </c>
      <c r="G543" s="534">
        <v>211</v>
      </c>
    </row>
    <row r="544" spans="1:7" s="537" customFormat="1">
      <c r="A544" s="723"/>
      <c r="B544" s="726"/>
      <c r="C544" s="536" t="s">
        <v>350</v>
      </c>
      <c r="D544" s="531">
        <v>40.549999999999997</v>
      </c>
      <c r="E544" s="535">
        <v>40</v>
      </c>
      <c r="F544" s="533">
        <f t="shared" si="5"/>
        <v>1622</v>
      </c>
      <c r="G544" s="534">
        <v>241</v>
      </c>
    </row>
    <row r="545" spans="1:7" s="537" customFormat="1">
      <c r="A545" s="723"/>
      <c r="B545" s="726"/>
      <c r="C545" s="536" t="s">
        <v>382</v>
      </c>
      <c r="D545" s="531">
        <v>4.5</v>
      </c>
      <c r="E545" s="535">
        <v>200</v>
      </c>
      <c r="F545" s="533">
        <f t="shared" si="5"/>
        <v>900</v>
      </c>
      <c r="G545" s="534">
        <v>241</v>
      </c>
    </row>
    <row r="546" spans="1:7" s="537" customFormat="1">
      <c r="A546" s="723"/>
      <c r="B546" s="726"/>
      <c r="C546" s="536" t="s">
        <v>389</v>
      </c>
      <c r="D546" s="531">
        <v>0.46</v>
      </c>
      <c r="E546" s="532">
        <v>3000</v>
      </c>
      <c r="F546" s="533">
        <f t="shared" si="5"/>
        <v>1380</v>
      </c>
      <c r="G546" s="534">
        <v>241</v>
      </c>
    </row>
    <row r="547" spans="1:7" s="537" customFormat="1">
      <c r="A547" s="723"/>
      <c r="B547" s="726"/>
      <c r="C547" s="536" t="s">
        <v>388</v>
      </c>
      <c r="D547" s="531">
        <v>0.46</v>
      </c>
      <c r="E547" s="532">
        <v>3000</v>
      </c>
      <c r="F547" s="533">
        <f t="shared" si="5"/>
        <v>1380</v>
      </c>
      <c r="G547" s="534">
        <v>241</v>
      </c>
    </row>
    <row r="548" spans="1:7" s="537" customFormat="1">
      <c r="A548" s="723"/>
      <c r="B548" s="726"/>
      <c r="C548" s="536" t="s">
        <v>386</v>
      </c>
      <c r="D548" s="531">
        <v>4.5</v>
      </c>
      <c r="E548" s="535">
        <v>500</v>
      </c>
      <c r="F548" s="533">
        <f t="shared" si="5"/>
        <v>2250</v>
      </c>
      <c r="G548" s="534">
        <v>241</v>
      </c>
    </row>
    <row r="549" spans="1:7" s="537" customFormat="1">
      <c r="A549" s="723"/>
      <c r="B549" s="726"/>
      <c r="C549" s="536" t="s">
        <v>345</v>
      </c>
      <c r="D549" s="531">
        <v>33.82</v>
      </c>
      <c r="E549" s="532">
        <v>260</v>
      </c>
      <c r="F549" s="533">
        <f t="shared" si="5"/>
        <v>8793.2000000000007</v>
      </c>
      <c r="G549" s="534">
        <v>241</v>
      </c>
    </row>
    <row r="550" spans="1:7" s="537" customFormat="1">
      <c r="A550" s="723"/>
      <c r="B550" s="726"/>
      <c r="C550" s="536" t="s">
        <v>406</v>
      </c>
      <c r="D550" s="531">
        <v>0.38</v>
      </c>
      <c r="E550" s="532">
        <v>300</v>
      </c>
      <c r="F550" s="533">
        <f t="shared" si="5"/>
        <v>114</v>
      </c>
      <c r="G550" s="534">
        <v>243</v>
      </c>
    </row>
    <row r="551" spans="1:7" s="537" customFormat="1">
      <c r="A551" s="723"/>
      <c r="B551" s="726"/>
      <c r="C551" s="536" t="s">
        <v>385</v>
      </c>
      <c r="D551" s="531">
        <v>0.4</v>
      </c>
      <c r="E551" s="535">
        <v>300</v>
      </c>
      <c r="F551" s="533">
        <f t="shared" si="5"/>
        <v>120</v>
      </c>
      <c r="G551" s="534">
        <v>243</v>
      </c>
    </row>
    <row r="552" spans="1:7" s="537" customFormat="1">
      <c r="A552" s="723"/>
      <c r="B552" s="726"/>
      <c r="C552" s="536" t="s">
        <v>390</v>
      </c>
      <c r="D552" s="531">
        <v>0.34</v>
      </c>
      <c r="E552" s="532">
        <v>400</v>
      </c>
      <c r="F552" s="533">
        <f t="shared" si="5"/>
        <v>136</v>
      </c>
      <c r="G552" s="534">
        <v>243</v>
      </c>
    </row>
    <row r="553" spans="1:7" s="537" customFormat="1">
      <c r="A553" s="723"/>
      <c r="B553" s="726"/>
      <c r="C553" s="536" t="s">
        <v>381</v>
      </c>
      <c r="D553" s="531">
        <v>0.34</v>
      </c>
      <c r="E553" s="532">
        <v>400</v>
      </c>
      <c r="F553" s="533">
        <f t="shared" si="5"/>
        <v>136</v>
      </c>
      <c r="G553" s="534">
        <v>243</v>
      </c>
    </row>
    <row r="554" spans="1:7" s="537" customFormat="1">
      <c r="A554" s="723"/>
      <c r="B554" s="726"/>
      <c r="C554" s="536" t="s">
        <v>375</v>
      </c>
      <c r="D554" s="531">
        <v>10.91</v>
      </c>
      <c r="E554" s="535">
        <v>20</v>
      </c>
      <c r="F554" s="533">
        <f t="shared" si="5"/>
        <v>218.2</v>
      </c>
      <c r="G554" s="534">
        <v>243</v>
      </c>
    </row>
    <row r="555" spans="1:7" s="537" customFormat="1">
      <c r="A555" s="723"/>
      <c r="B555" s="726"/>
      <c r="C555" s="536" t="s">
        <v>376</v>
      </c>
      <c r="D555" s="531">
        <v>12.07</v>
      </c>
      <c r="E555" s="532">
        <v>20</v>
      </c>
      <c r="F555" s="533">
        <f t="shared" si="5"/>
        <v>241.4</v>
      </c>
      <c r="G555" s="534">
        <v>243</v>
      </c>
    </row>
    <row r="556" spans="1:7" s="537" customFormat="1">
      <c r="A556" s="723"/>
      <c r="B556" s="726"/>
      <c r="C556" s="536" t="s">
        <v>487</v>
      </c>
      <c r="D556" s="531">
        <v>25.75</v>
      </c>
      <c r="E556" s="532">
        <v>30</v>
      </c>
      <c r="F556" s="533">
        <f t="shared" si="5"/>
        <v>772.5</v>
      </c>
      <c r="G556" s="534">
        <v>243</v>
      </c>
    </row>
    <row r="557" spans="1:7" s="537" customFormat="1">
      <c r="A557" s="723"/>
      <c r="B557" s="726"/>
      <c r="C557" s="536" t="s">
        <v>325</v>
      </c>
      <c r="D557" s="531">
        <v>8.75</v>
      </c>
      <c r="E557" s="535">
        <v>4</v>
      </c>
      <c r="F557" s="533">
        <f t="shared" si="5"/>
        <v>35</v>
      </c>
      <c r="G557" s="534">
        <v>244</v>
      </c>
    </row>
    <row r="558" spans="1:7" s="537" customFormat="1">
      <c r="A558" s="723"/>
      <c r="B558" s="726"/>
      <c r="C558" s="536" t="s">
        <v>333</v>
      </c>
      <c r="D558" s="531">
        <v>2.5</v>
      </c>
      <c r="E558" s="532">
        <v>6</v>
      </c>
      <c r="F558" s="533">
        <f t="shared" si="5"/>
        <v>15</v>
      </c>
      <c r="G558" s="534">
        <v>244</v>
      </c>
    </row>
    <row r="559" spans="1:7" s="537" customFormat="1">
      <c r="A559" s="723"/>
      <c r="B559" s="726"/>
      <c r="C559" s="536" t="s">
        <v>399</v>
      </c>
      <c r="D559" s="531">
        <v>7.6</v>
      </c>
      <c r="E559" s="535">
        <v>6</v>
      </c>
      <c r="F559" s="533">
        <f t="shared" si="5"/>
        <v>45.599999999999994</v>
      </c>
      <c r="G559" s="534">
        <v>244</v>
      </c>
    </row>
    <row r="560" spans="1:7" s="537" customFormat="1">
      <c r="A560" s="723"/>
      <c r="B560" s="726"/>
      <c r="C560" s="536" t="s">
        <v>398</v>
      </c>
      <c r="D560" s="531">
        <v>31</v>
      </c>
      <c r="E560" s="532">
        <v>4</v>
      </c>
      <c r="F560" s="533">
        <f t="shared" si="5"/>
        <v>124</v>
      </c>
      <c r="G560" s="534">
        <v>244</v>
      </c>
    </row>
    <row r="561" spans="1:7" s="537" customFormat="1">
      <c r="A561" s="723"/>
      <c r="B561" s="726"/>
      <c r="C561" s="536" t="s">
        <v>320</v>
      </c>
      <c r="D561" s="531">
        <v>88</v>
      </c>
      <c r="E561" s="532">
        <v>6</v>
      </c>
      <c r="F561" s="533">
        <f t="shared" si="5"/>
        <v>528</v>
      </c>
      <c r="G561" s="534">
        <v>244</v>
      </c>
    </row>
    <row r="562" spans="1:7" s="537" customFormat="1">
      <c r="A562" s="723"/>
      <c r="B562" s="726"/>
      <c r="C562" s="536" t="s">
        <v>489</v>
      </c>
      <c r="D562" s="531">
        <v>0.72</v>
      </c>
      <c r="E562" s="532">
        <v>50</v>
      </c>
      <c r="F562" s="533">
        <f t="shared" si="5"/>
        <v>36</v>
      </c>
      <c r="G562" s="534">
        <v>268</v>
      </c>
    </row>
    <row r="563" spans="1:7" s="537" customFormat="1">
      <c r="A563" s="723"/>
      <c r="B563" s="726"/>
      <c r="C563" s="536" t="s">
        <v>338</v>
      </c>
      <c r="D563" s="531">
        <v>2.75</v>
      </c>
      <c r="E563" s="535">
        <v>4</v>
      </c>
      <c r="F563" s="533">
        <f t="shared" si="5"/>
        <v>11</v>
      </c>
      <c r="G563" s="534">
        <v>291</v>
      </c>
    </row>
    <row r="564" spans="1:7" s="537" customFormat="1">
      <c r="A564" s="723"/>
      <c r="B564" s="726"/>
      <c r="C564" s="536" t="s">
        <v>332</v>
      </c>
      <c r="D564" s="531">
        <v>1.07</v>
      </c>
      <c r="E564" s="535">
        <v>36</v>
      </c>
      <c r="F564" s="533">
        <f t="shared" si="5"/>
        <v>38.520000000000003</v>
      </c>
      <c r="G564" s="534">
        <v>291</v>
      </c>
    </row>
    <row r="565" spans="1:7" s="537" customFormat="1">
      <c r="A565" s="723"/>
      <c r="B565" s="726"/>
      <c r="C565" s="536" t="s">
        <v>351</v>
      </c>
      <c r="D565" s="531">
        <v>1.07</v>
      </c>
      <c r="E565" s="535">
        <v>36</v>
      </c>
      <c r="F565" s="533">
        <f t="shared" si="5"/>
        <v>38.520000000000003</v>
      </c>
      <c r="G565" s="534">
        <v>291</v>
      </c>
    </row>
    <row r="566" spans="1:7" s="537" customFormat="1">
      <c r="A566" s="723"/>
      <c r="B566" s="726"/>
      <c r="C566" s="536" t="s">
        <v>357</v>
      </c>
      <c r="D566" s="531">
        <v>15.5</v>
      </c>
      <c r="E566" s="535">
        <v>3</v>
      </c>
      <c r="F566" s="533">
        <f t="shared" si="5"/>
        <v>46.5</v>
      </c>
      <c r="G566" s="534">
        <v>291</v>
      </c>
    </row>
    <row r="567" spans="1:7" s="537" customFormat="1">
      <c r="A567" s="723"/>
      <c r="B567" s="726"/>
      <c r="C567" s="536" t="s">
        <v>361</v>
      </c>
      <c r="D567" s="531">
        <v>1.1000000000000001</v>
      </c>
      <c r="E567" s="532">
        <v>3</v>
      </c>
      <c r="F567" s="533">
        <f t="shared" si="5"/>
        <v>3.3000000000000003</v>
      </c>
      <c r="G567" s="534">
        <v>291</v>
      </c>
    </row>
    <row r="568" spans="1:7" s="537" customFormat="1">
      <c r="A568" s="723"/>
      <c r="B568" s="726"/>
      <c r="C568" s="536" t="s">
        <v>326</v>
      </c>
      <c r="D568" s="531">
        <v>3</v>
      </c>
      <c r="E568" s="535">
        <v>6</v>
      </c>
      <c r="F568" s="533">
        <f t="shared" si="5"/>
        <v>18</v>
      </c>
      <c r="G568" s="534">
        <v>291</v>
      </c>
    </row>
    <row r="569" spans="1:7" s="537" customFormat="1">
      <c r="A569" s="723"/>
      <c r="B569" s="726"/>
      <c r="C569" s="536" t="s">
        <v>364</v>
      </c>
      <c r="D569" s="531">
        <v>3.65</v>
      </c>
      <c r="E569" s="535">
        <v>3</v>
      </c>
      <c r="F569" s="533">
        <f t="shared" si="5"/>
        <v>10.95</v>
      </c>
      <c r="G569" s="534">
        <v>291</v>
      </c>
    </row>
    <row r="570" spans="1:7" s="537" customFormat="1">
      <c r="A570" s="723"/>
      <c r="B570" s="726"/>
      <c r="C570" s="536" t="s">
        <v>327</v>
      </c>
      <c r="D570" s="531">
        <v>45.02</v>
      </c>
      <c r="E570" s="535">
        <v>2</v>
      </c>
      <c r="F570" s="533">
        <f t="shared" si="5"/>
        <v>90.04</v>
      </c>
      <c r="G570" s="534">
        <v>291</v>
      </c>
    </row>
    <row r="571" spans="1:7" s="537" customFormat="1">
      <c r="A571" s="723"/>
      <c r="B571" s="726"/>
      <c r="C571" s="536" t="s">
        <v>378</v>
      </c>
      <c r="D571" s="531">
        <v>1.01</v>
      </c>
      <c r="E571" s="535">
        <v>20</v>
      </c>
      <c r="F571" s="533">
        <f t="shared" si="5"/>
        <v>20.2</v>
      </c>
      <c r="G571" s="534">
        <v>291</v>
      </c>
    </row>
    <row r="572" spans="1:7" s="537" customFormat="1">
      <c r="A572" s="723"/>
      <c r="B572" s="726"/>
      <c r="C572" s="536" t="s">
        <v>321</v>
      </c>
      <c r="D572" s="531">
        <v>4.5</v>
      </c>
      <c r="E572" s="535">
        <v>6</v>
      </c>
      <c r="F572" s="533">
        <f t="shared" si="5"/>
        <v>27</v>
      </c>
      <c r="G572" s="534">
        <v>291</v>
      </c>
    </row>
    <row r="573" spans="1:7" s="537" customFormat="1">
      <c r="A573" s="723"/>
      <c r="B573" s="726"/>
      <c r="C573" s="536" t="s">
        <v>315</v>
      </c>
      <c r="D573" s="531">
        <v>1</v>
      </c>
      <c r="E573" s="532">
        <v>6</v>
      </c>
      <c r="F573" s="533">
        <f t="shared" si="5"/>
        <v>6</v>
      </c>
      <c r="G573" s="534">
        <v>291</v>
      </c>
    </row>
    <row r="574" spans="1:7" s="537" customFormat="1">
      <c r="A574" s="723"/>
      <c r="B574" s="726"/>
      <c r="C574" s="536" t="s">
        <v>331</v>
      </c>
      <c r="D574" s="531">
        <v>4.95</v>
      </c>
      <c r="E574" s="535">
        <v>12</v>
      </c>
      <c r="F574" s="533">
        <f t="shared" si="5"/>
        <v>59.400000000000006</v>
      </c>
      <c r="G574" s="534">
        <v>291</v>
      </c>
    </row>
    <row r="575" spans="1:7" s="537" customFormat="1">
      <c r="A575" s="723"/>
      <c r="B575" s="726"/>
      <c r="C575" s="536" t="s">
        <v>362</v>
      </c>
      <c r="D575" s="531">
        <v>13</v>
      </c>
      <c r="E575" s="535">
        <v>6</v>
      </c>
      <c r="F575" s="533">
        <f t="shared" si="5"/>
        <v>78</v>
      </c>
      <c r="G575" s="534">
        <v>291</v>
      </c>
    </row>
    <row r="576" spans="1:7" s="537" customFormat="1">
      <c r="A576" s="723"/>
      <c r="B576" s="726"/>
      <c r="C576" s="536" t="s">
        <v>402</v>
      </c>
      <c r="D576" s="531">
        <v>3.9</v>
      </c>
      <c r="E576" s="532">
        <v>6</v>
      </c>
      <c r="F576" s="533">
        <f t="shared" si="5"/>
        <v>23.4</v>
      </c>
      <c r="G576" s="534">
        <v>291</v>
      </c>
    </row>
    <row r="577" spans="1:7" s="537" customFormat="1">
      <c r="A577" s="723"/>
      <c r="B577" s="726"/>
      <c r="C577" s="536" t="s">
        <v>343</v>
      </c>
      <c r="D577" s="531">
        <v>20.29</v>
      </c>
      <c r="E577" s="532">
        <v>3</v>
      </c>
      <c r="F577" s="533">
        <f t="shared" si="5"/>
        <v>60.87</v>
      </c>
      <c r="G577" s="534">
        <v>291</v>
      </c>
    </row>
    <row r="578" spans="1:7" s="537" customFormat="1">
      <c r="A578" s="723"/>
      <c r="B578" s="726"/>
      <c r="C578" s="536" t="s">
        <v>397</v>
      </c>
      <c r="D578" s="531">
        <v>7.3</v>
      </c>
      <c r="E578" s="532">
        <v>3</v>
      </c>
      <c r="F578" s="533">
        <f t="shared" si="5"/>
        <v>21.9</v>
      </c>
      <c r="G578" s="534">
        <v>291</v>
      </c>
    </row>
    <row r="579" spans="1:7" s="537" customFormat="1">
      <c r="A579" s="723"/>
      <c r="B579" s="726"/>
      <c r="C579" s="536" t="s">
        <v>324</v>
      </c>
      <c r="D579" s="531">
        <v>6</v>
      </c>
      <c r="E579" s="532">
        <v>6</v>
      </c>
      <c r="F579" s="533">
        <f t="shared" si="5"/>
        <v>36</v>
      </c>
      <c r="G579" s="534">
        <v>291</v>
      </c>
    </row>
    <row r="580" spans="1:7" s="537" customFormat="1">
      <c r="A580" s="723"/>
      <c r="B580" s="726"/>
      <c r="C580" s="536" t="s">
        <v>377</v>
      </c>
      <c r="D580" s="531">
        <v>2.56</v>
      </c>
      <c r="E580" s="535">
        <v>12</v>
      </c>
      <c r="F580" s="533">
        <f t="shared" si="5"/>
        <v>30.72</v>
      </c>
      <c r="G580" s="534">
        <v>291</v>
      </c>
    </row>
    <row r="581" spans="1:7" s="537" customFormat="1">
      <c r="A581" s="723"/>
      <c r="B581" s="726"/>
      <c r="C581" s="536" t="s">
        <v>348</v>
      </c>
      <c r="D581" s="531">
        <v>12.87</v>
      </c>
      <c r="E581" s="535">
        <v>6</v>
      </c>
      <c r="F581" s="533">
        <f t="shared" si="5"/>
        <v>77.22</v>
      </c>
      <c r="G581" s="534">
        <v>291</v>
      </c>
    </row>
    <row r="582" spans="1:7" s="537" customFormat="1">
      <c r="A582" s="723"/>
      <c r="B582" s="726"/>
      <c r="C582" s="536" t="s">
        <v>316</v>
      </c>
      <c r="D582" s="531">
        <v>2.5</v>
      </c>
      <c r="E582" s="532">
        <v>6</v>
      </c>
      <c r="F582" s="533">
        <f t="shared" si="5"/>
        <v>15</v>
      </c>
      <c r="G582" s="534">
        <v>291</v>
      </c>
    </row>
    <row r="583" spans="1:7" s="537" customFormat="1">
      <c r="A583" s="723"/>
      <c r="B583" s="726"/>
      <c r="C583" s="536" t="s">
        <v>450</v>
      </c>
      <c r="D583" s="531">
        <v>6</v>
      </c>
      <c r="E583" s="532">
        <v>12</v>
      </c>
      <c r="F583" s="533">
        <f t="shared" si="5"/>
        <v>72</v>
      </c>
      <c r="G583" s="534">
        <v>291</v>
      </c>
    </row>
    <row r="584" spans="1:7" s="537" customFormat="1">
      <c r="A584" s="723"/>
      <c r="B584" s="726"/>
      <c r="C584" s="536" t="s">
        <v>322</v>
      </c>
      <c r="D584" s="531">
        <v>1.7</v>
      </c>
      <c r="E584" s="532">
        <v>24</v>
      </c>
      <c r="F584" s="533">
        <f t="shared" si="5"/>
        <v>40.799999999999997</v>
      </c>
      <c r="G584" s="534">
        <v>291</v>
      </c>
    </row>
    <row r="585" spans="1:7" s="537" customFormat="1">
      <c r="A585" s="723"/>
      <c r="B585" s="726"/>
      <c r="C585" s="536" t="s">
        <v>337</v>
      </c>
      <c r="D585" s="531">
        <v>2.2000000000000002</v>
      </c>
      <c r="E585" s="532">
        <v>6</v>
      </c>
      <c r="F585" s="533">
        <f t="shared" si="5"/>
        <v>13.200000000000001</v>
      </c>
      <c r="G585" s="534">
        <v>291</v>
      </c>
    </row>
    <row r="586" spans="1:7" s="537" customFormat="1">
      <c r="A586" s="723"/>
      <c r="B586" s="726"/>
      <c r="C586" s="536" t="s">
        <v>387</v>
      </c>
      <c r="D586" s="531">
        <v>0.6</v>
      </c>
      <c r="E586" s="535">
        <v>100</v>
      </c>
      <c r="F586" s="533">
        <f t="shared" si="5"/>
        <v>60</v>
      </c>
      <c r="G586" s="534">
        <v>291</v>
      </c>
    </row>
    <row r="587" spans="1:7" s="537" customFormat="1">
      <c r="A587" s="723"/>
      <c r="B587" s="726"/>
      <c r="C587" s="536" t="s">
        <v>400</v>
      </c>
      <c r="D587" s="531">
        <v>7.19</v>
      </c>
      <c r="E587" s="532">
        <v>12</v>
      </c>
      <c r="F587" s="533">
        <f t="shared" si="5"/>
        <v>86.28</v>
      </c>
      <c r="G587" s="534">
        <v>291</v>
      </c>
    </row>
    <row r="588" spans="1:7" s="537" customFormat="1">
      <c r="A588" s="723"/>
      <c r="B588" s="726"/>
      <c r="C588" s="536" t="s">
        <v>335</v>
      </c>
      <c r="D588" s="531">
        <v>2.9</v>
      </c>
      <c r="E588" s="532">
        <v>24</v>
      </c>
      <c r="F588" s="533">
        <f t="shared" si="5"/>
        <v>69.599999999999994</v>
      </c>
      <c r="G588" s="534">
        <v>291</v>
      </c>
    </row>
    <row r="589" spans="1:7" s="537" customFormat="1">
      <c r="A589" s="723"/>
      <c r="B589" s="726"/>
      <c r="C589" s="536" t="s">
        <v>349</v>
      </c>
      <c r="D589" s="531">
        <v>3.5</v>
      </c>
      <c r="E589" s="532">
        <v>12</v>
      </c>
      <c r="F589" s="533">
        <f t="shared" si="5"/>
        <v>42</v>
      </c>
      <c r="G589" s="534">
        <v>291</v>
      </c>
    </row>
    <row r="590" spans="1:7" s="537" customFormat="1">
      <c r="A590" s="723"/>
      <c r="B590" s="726"/>
      <c r="C590" s="536" t="s">
        <v>366</v>
      </c>
      <c r="D590" s="531">
        <v>7</v>
      </c>
      <c r="E590" s="532">
        <v>12</v>
      </c>
      <c r="F590" s="533">
        <f t="shared" si="5"/>
        <v>84</v>
      </c>
      <c r="G590" s="534">
        <v>291</v>
      </c>
    </row>
    <row r="591" spans="1:7" s="537" customFormat="1">
      <c r="A591" s="723"/>
      <c r="B591" s="726"/>
      <c r="C591" s="536" t="s">
        <v>347</v>
      </c>
      <c r="D591" s="531">
        <v>1.07</v>
      </c>
      <c r="E591" s="532">
        <v>36</v>
      </c>
      <c r="F591" s="533">
        <f t="shared" si="5"/>
        <v>38.520000000000003</v>
      </c>
      <c r="G591" s="534">
        <v>291</v>
      </c>
    </row>
    <row r="592" spans="1:7" s="537" customFormat="1">
      <c r="A592" s="723"/>
      <c r="B592" s="726"/>
      <c r="C592" s="536" t="s">
        <v>401</v>
      </c>
      <c r="D592" s="531">
        <v>15</v>
      </c>
      <c r="E592" s="535">
        <v>6</v>
      </c>
      <c r="F592" s="533">
        <f t="shared" si="5"/>
        <v>90</v>
      </c>
      <c r="G592" s="534">
        <v>291</v>
      </c>
    </row>
    <row r="593" spans="1:7" s="537" customFormat="1">
      <c r="A593" s="723"/>
      <c r="B593" s="726"/>
      <c r="C593" s="536" t="s">
        <v>359</v>
      </c>
      <c r="D593" s="531">
        <v>35</v>
      </c>
      <c r="E593" s="532">
        <v>3</v>
      </c>
      <c r="F593" s="533">
        <f t="shared" si="5"/>
        <v>105</v>
      </c>
      <c r="G593" s="534">
        <v>291</v>
      </c>
    </row>
    <row r="594" spans="1:7" s="537" customFormat="1">
      <c r="A594" s="723"/>
      <c r="B594" s="726"/>
      <c r="C594" s="536" t="s">
        <v>344</v>
      </c>
      <c r="D594" s="531">
        <v>9.5</v>
      </c>
      <c r="E594" s="532">
        <v>6</v>
      </c>
      <c r="F594" s="533">
        <f t="shared" si="5"/>
        <v>57</v>
      </c>
      <c r="G594" s="534">
        <v>291</v>
      </c>
    </row>
    <row r="595" spans="1:7" s="537" customFormat="1">
      <c r="A595" s="723"/>
      <c r="B595" s="726"/>
      <c r="C595" s="536" t="s">
        <v>484</v>
      </c>
      <c r="D595" s="531">
        <v>5</v>
      </c>
      <c r="E595" s="532">
        <v>60</v>
      </c>
      <c r="F595" s="533">
        <f t="shared" si="5"/>
        <v>300</v>
      </c>
      <c r="G595" s="534">
        <v>291</v>
      </c>
    </row>
    <row r="596" spans="1:7" s="537" customFormat="1">
      <c r="A596" s="723"/>
      <c r="B596" s="726"/>
      <c r="C596" s="536" t="s">
        <v>328</v>
      </c>
      <c r="D596" s="531">
        <v>11.35</v>
      </c>
      <c r="E596" s="532">
        <v>3</v>
      </c>
      <c r="F596" s="533">
        <f t="shared" si="5"/>
        <v>34.049999999999997</v>
      </c>
      <c r="G596" s="534">
        <v>292</v>
      </c>
    </row>
    <row r="597" spans="1:7" s="537" customFormat="1">
      <c r="A597" s="723"/>
      <c r="B597" s="726"/>
      <c r="C597" s="536" t="s">
        <v>449</v>
      </c>
      <c r="D597" s="531">
        <v>7.5</v>
      </c>
      <c r="E597" s="532">
        <v>2</v>
      </c>
      <c r="F597" s="533">
        <f t="shared" si="5"/>
        <v>15</v>
      </c>
      <c r="G597" s="534">
        <v>292</v>
      </c>
    </row>
    <row r="598" spans="1:7" s="537" customFormat="1">
      <c r="A598" s="723"/>
      <c r="B598" s="726"/>
      <c r="C598" s="536" t="s">
        <v>473</v>
      </c>
      <c r="D598" s="531">
        <v>2.6</v>
      </c>
      <c r="E598" s="532">
        <v>18</v>
      </c>
      <c r="F598" s="533">
        <f t="shared" si="5"/>
        <v>46.800000000000004</v>
      </c>
      <c r="G598" s="534">
        <v>292</v>
      </c>
    </row>
    <row r="599" spans="1:7" s="537" customFormat="1">
      <c r="A599" s="723"/>
      <c r="B599" s="726"/>
      <c r="C599" s="536" t="s">
        <v>447</v>
      </c>
      <c r="D599" s="531">
        <v>18.5</v>
      </c>
      <c r="E599" s="532">
        <v>3</v>
      </c>
      <c r="F599" s="533">
        <f t="shared" si="5"/>
        <v>55.5</v>
      </c>
      <c r="G599" s="534">
        <v>292</v>
      </c>
    </row>
    <row r="600" spans="1:7" s="537" customFormat="1">
      <c r="A600" s="723"/>
      <c r="B600" s="726"/>
      <c r="C600" s="536" t="s">
        <v>352</v>
      </c>
      <c r="D600" s="531">
        <v>3.84</v>
      </c>
      <c r="E600" s="532">
        <v>18</v>
      </c>
      <c r="F600" s="533">
        <f t="shared" si="5"/>
        <v>69.12</v>
      </c>
      <c r="G600" s="534">
        <v>292</v>
      </c>
    </row>
    <row r="601" spans="1:7" s="537" customFormat="1">
      <c r="A601" s="723"/>
      <c r="B601" s="726"/>
      <c r="C601" s="536" t="s">
        <v>474</v>
      </c>
      <c r="D601" s="531">
        <v>4.96</v>
      </c>
      <c r="E601" s="532">
        <v>18</v>
      </c>
      <c r="F601" s="533">
        <f t="shared" si="5"/>
        <v>89.28</v>
      </c>
      <c r="G601" s="534">
        <v>292</v>
      </c>
    </row>
    <row r="602" spans="1:7" s="537" customFormat="1">
      <c r="A602" s="723"/>
      <c r="B602" s="726"/>
      <c r="C602" s="536" t="s">
        <v>477</v>
      </c>
      <c r="D602" s="531">
        <v>5.5</v>
      </c>
      <c r="E602" s="532">
        <v>12</v>
      </c>
      <c r="F602" s="533">
        <f t="shared" si="5"/>
        <v>66</v>
      </c>
      <c r="G602" s="534">
        <v>292</v>
      </c>
    </row>
    <row r="603" spans="1:7" s="537" customFormat="1">
      <c r="A603" s="723"/>
      <c r="B603" s="726"/>
      <c r="C603" s="536" t="s">
        <v>481</v>
      </c>
      <c r="D603" s="531">
        <v>5.63</v>
      </c>
      <c r="E603" s="532">
        <v>24</v>
      </c>
      <c r="F603" s="533">
        <f t="shared" si="5"/>
        <v>135.12</v>
      </c>
      <c r="G603" s="534">
        <v>292</v>
      </c>
    </row>
    <row r="604" spans="1:7" s="537" customFormat="1">
      <c r="A604" s="723"/>
      <c r="B604" s="726"/>
      <c r="C604" s="536" t="s">
        <v>462</v>
      </c>
      <c r="D604" s="531">
        <v>20.98</v>
      </c>
      <c r="E604" s="532">
        <v>4</v>
      </c>
      <c r="F604" s="533">
        <f t="shared" ref="F604:F667" si="6">+D604*E604</f>
        <v>83.92</v>
      </c>
      <c r="G604" s="534">
        <v>292</v>
      </c>
    </row>
    <row r="605" spans="1:7" s="537" customFormat="1">
      <c r="A605" s="723"/>
      <c r="B605" s="726"/>
      <c r="C605" s="536" t="s">
        <v>471</v>
      </c>
      <c r="D605" s="531">
        <v>10.75</v>
      </c>
      <c r="E605" s="532">
        <v>12</v>
      </c>
      <c r="F605" s="533">
        <f t="shared" si="6"/>
        <v>129</v>
      </c>
      <c r="G605" s="534">
        <v>292</v>
      </c>
    </row>
    <row r="606" spans="1:7" s="537" customFormat="1">
      <c r="A606" s="723"/>
      <c r="B606" s="726"/>
      <c r="C606" s="536" t="s">
        <v>468</v>
      </c>
      <c r="D606" s="531">
        <v>17.77</v>
      </c>
      <c r="E606" s="532">
        <v>12</v>
      </c>
      <c r="F606" s="533">
        <f t="shared" si="6"/>
        <v>213.24</v>
      </c>
      <c r="G606" s="534">
        <v>292</v>
      </c>
    </row>
    <row r="607" spans="1:7" s="537" customFormat="1">
      <c r="A607" s="723"/>
      <c r="B607" s="726"/>
      <c r="C607" s="536" t="s">
        <v>479</v>
      </c>
      <c r="D607" s="531">
        <v>23.5</v>
      </c>
      <c r="E607" s="532">
        <v>18</v>
      </c>
      <c r="F607" s="533">
        <f t="shared" si="6"/>
        <v>423</v>
      </c>
      <c r="G607" s="534">
        <v>292</v>
      </c>
    </row>
    <row r="608" spans="1:7" s="537" customFormat="1">
      <c r="A608" s="723"/>
      <c r="B608" s="726"/>
      <c r="C608" s="536" t="s">
        <v>482</v>
      </c>
      <c r="D608" s="531">
        <v>8.5</v>
      </c>
      <c r="E608" s="532">
        <v>12</v>
      </c>
      <c r="F608" s="533">
        <f t="shared" si="6"/>
        <v>102</v>
      </c>
      <c r="G608" s="534">
        <v>292</v>
      </c>
    </row>
    <row r="609" spans="1:7" s="537" customFormat="1">
      <c r="A609" s="723"/>
      <c r="B609" s="726"/>
      <c r="C609" s="536" t="s">
        <v>465</v>
      </c>
      <c r="D609" s="531">
        <v>15.5</v>
      </c>
      <c r="E609" s="532">
        <v>12</v>
      </c>
      <c r="F609" s="533">
        <f t="shared" si="6"/>
        <v>186</v>
      </c>
      <c r="G609" s="534">
        <v>297</v>
      </c>
    </row>
    <row r="610" spans="1:7" s="537" customFormat="1">
      <c r="A610" s="723"/>
      <c r="B610" s="726"/>
      <c r="C610" s="536" t="s">
        <v>431</v>
      </c>
      <c r="D610" s="531">
        <v>9.5</v>
      </c>
      <c r="E610" s="532">
        <v>2</v>
      </c>
      <c r="F610" s="533">
        <f t="shared" si="6"/>
        <v>19</v>
      </c>
      <c r="G610" s="534">
        <v>298</v>
      </c>
    </row>
    <row r="611" spans="1:7" s="537" customFormat="1">
      <c r="A611" s="723"/>
      <c r="B611" s="726"/>
      <c r="C611" s="536" t="s">
        <v>433</v>
      </c>
      <c r="D611" s="531">
        <v>12.45</v>
      </c>
      <c r="E611" s="532">
        <v>2</v>
      </c>
      <c r="F611" s="533">
        <f t="shared" si="6"/>
        <v>24.9</v>
      </c>
      <c r="G611" s="534">
        <v>298</v>
      </c>
    </row>
    <row r="612" spans="1:7" s="537" customFormat="1">
      <c r="A612" s="723"/>
      <c r="B612" s="726"/>
      <c r="C612" s="536" t="s">
        <v>428</v>
      </c>
      <c r="D612" s="531">
        <v>5000</v>
      </c>
      <c r="E612" s="532">
        <v>1</v>
      </c>
      <c r="F612" s="533">
        <f t="shared" si="6"/>
        <v>5000</v>
      </c>
      <c r="G612" s="534">
        <v>298</v>
      </c>
    </row>
    <row r="613" spans="1:7" s="537" customFormat="1">
      <c r="A613" s="734" t="s">
        <v>4961</v>
      </c>
      <c r="B613" s="726" t="s">
        <v>7</v>
      </c>
      <c r="C613" s="536" t="s">
        <v>341</v>
      </c>
      <c r="D613" s="533">
        <v>1000</v>
      </c>
      <c r="E613" s="532">
        <v>12</v>
      </c>
      <c r="F613" s="533">
        <f t="shared" si="6"/>
        <v>12000</v>
      </c>
      <c r="G613" s="534">
        <v>111</v>
      </c>
    </row>
    <row r="614" spans="1:7" s="537" customFormat="1">
      <c r="A614" s="735"/>
      <c r="B614" s="726"/>
      <c r="C614" s="536" t="s">
        <v>10</v>
      </c>
      <c r="D614" s="531">
        <v>1000</v>
      </c>
      <c r="E614" s="532">
        <v>12</v>
      </c>
      <c r="F614" s="533">
        <f t="shared" si="6"/>
        <v>12000</v>
      </c>
      <c r="G614" s="534">
        <v>113</v>
      </c>
    </row>
    <row r="615" spans="1:7" s="537" customFormat="1">
      <c r="A615" s="735"/>
      <c r="B615" s="726"/>
      <c r="C615" s="536" t="s">
        <v>340</v>
      </c>
      <c r="D615" s="533">
        <v>2000</v>
      </c>
      <c r="E615" s="532">
        <v>12</v>
      </c>
      <c r="F615" s="533">
        <f t="shared" si="6"/>
        <v>24000</v>
      </c>
      <c r="G615" s="534">
        <v>151</v>
      </c>
    </row>
    <row r="616" spans="1:7" s="537" customFormat="1">
      <c r="A616" s="735"/>
      <c r="B616" s="726"/>
      <c r="C616" s="536" t="s">
        <v>497</v>
      </c>
      <c r="D616" s="531">
        <v>10000</v>
      </c>
      <c r="E616" s="532">
        <v>1</v>
      </c>
      <c r="F616" s="533">
        <f t="shared" si="6"/>
        <v>10000</v>
      </c>
      <c r="G616" s="534">
        <v>168</v>
      </c>
    </row>
    <row r="617" spans="1:7" s="537" customFormat="1">
      <c r="A617" s="735"/>
      <c r="B617" s="726"/>
      <c r="C617" s="536" t="s">
        <v>409</v>
      </c>
      <c r="D617" s="531">
        <v>50000</v>
      </c>
      <c r="E617" s="535">
        <v>1</v>
      </c>
      <c r="F617" s="533">
        <f t="shared" si="6"/>
        <v>50000</v>
      </c>
      <c r="G617" s="534">
        <v>171</v>
      </c>
    </row>
    <row r="618" spans="1:7" s="537" customFormat="1">
      <c r="A618" s="735"/>
      <c r="B618" s="726"/>
      <c r="C618" s="536" t="s">
        <v>21</v>
      </c>
      <c r="D618" s="531">
        <v>5000</v>
      </c>
      <c r="E618" s="532">
        <v>1</v>
      </c>
      <c r="F618" s="533">
        <f t="shared" si="6"/>
        <v>5000</v>
      </c>
      <c r="G618" s="534">
        <v>174</v>
      </c>
    </row>
    <row r="619" spans="1:7" s="537" customFormat="1">
      <c r="A619" s="735"/>
      <c r="B619" s="726"/>
      <c r="C619" s="536" t="s">
        <v>353</v>
      </c>
      <c r="D619" s="533">
        <v>10000</v>
      </c>
      <c r="E619" s="532">
        <v>12</v>
      </c>
      <c r="F619" s="533">
        <f t="shared" si="6"/>
        <v>120000</v>
      </c>
      <c r="G619" s="534">
        <v>197</v>
      </c>
    </row>
    <row r="620" spans="1:7" s="537" customFormat="1">
      <c r="A620" s="735"/>
      <c r="B620" s="726"/>
      <c r="C620" s="536" t="s">
        <v>318</v>
      </c>
      <c r="D620" s="531">
        <v>60</v>
      </c>
      <c r="E620" s="535">
        <v>10</v>
      </c>
      <c r="F620" s="533">
        <f t="shared" si="6"/>
        <v>600</v>
      </c>
      <c r="G620" s="534">
        <v>211</v>
      </c>
    </row>
    <row r="621" spans="1:7" s="537" customFormat="1">
      <c r="A621" s="735"/>
      <c r="B621" s="726"/>
      <c r="C621" s="536" t="s">
        <v>374</v>
      </c>
      <c r="D621" s="531">
        <v>21.5</v>
      </c>
      <c r="E621" s="535">
        <v>24</v>
      </c>
      <c r="F621" s="533">
        <f t="shared" si="6"/>
        <v>516</v>
      </c>
      <c r="G621" s="534">
        <v>211</v>
      </c>
    </row>
    <row r="622" spans="1:7" s="537" customFormat="1">
      <c r="A622" s="735"/>
      <c r="B622" s="726"/>
      <c r="C622" s="536" t="s">
        <v>380</v>
      </c>
      <c r="D622" s="531">
        <v>12</v>
      </c>
      <c r="E622" s="535">
        <v>60</v>
      </c>
      <c r="F622" s="533">
        <f t="shared" si="6"/>
        <v>720</v>
      </c>
      <c r="G622" s="534">
        <v>211</v>
      </c>
    </row>
    <row r="623" spans="1:7" s="537" customFormat="1">
      <c r="A623" s="735"/>
      <c r="B623" s="726"/>
      <c r="C623" s="536" t="s">
        <v>350</v>
      </c>
      <c r="D623" s="531">
        <v>40.549999999999997</v>
      </c>
      <c r="E623" s="535">
        <v>40</v>
      </c>
      <c r="F623" s="533">
        <f t="shared" si="6"/>
        <v>1622</v>
      </c>
      <c r="G623" s="534">
        <v>241</v>
      </c>
    </row>
    <row r="624" spans="1:7" s="537" customFormat="1">
      <c r="A624" s="735"/>
      <c r="B624" s="726"/>
      <c r="C624" s="536" t="s">
        <v>382</v>
      </c>
      <c r="D624" s="531">
        <v>4.5</v>
      </c>
      <c r="E624" s="535">
        <v>200</v>
      </c>
      <c r="F624" s="533">
        <f t="shared" si="6"/>
        <v>900</v>
      </c>
      <c r="G624" s="534">
        <v>241</v>
      </c>
    </row>
    <row r="625" spans="1:7" s="537" customFormat="1">
      <c r="A625" s="735"/>
      <c r="B625" s="726"/>
      <c r="C625" s="536" t="s">
        <v>389</v>
      </c>
      <c r="D625" s="531">
        <v>0.46</v>
      </c>
      <c r="E625" s="532">
        <v>3000</v>
      </c>
      <c r="F625" s="533">
        <f t="shared" si="6"/>
        <v>1380</v>
      </c>
      <c r="G625" s="534">
        <v>241</v>
      </c>
    </row>
    <row r="626" spans="1:7" s="537" customFormat="1">
      <c r="A626" s="735"/>
      <c r="B626" s="726"/>
      <c r="C626" s="536" t="s">
        <v>388</v>
      </c>
      <c r="D626" s="531">
        <v>0.46</v>
      </c>
      <c r="E626" s="532">
        <v>3000</v>
      </c>
      <c r="F626" s="533">
        <f t="shared" si="6"/>
        <v>1380</v>
      </c>
      <c r="G626" s="534">
        <v>241</v>
      </c>
    </row>
    <row r="627" spans="1:7" s="537" customFormat="1">
      <c r="A627" s="735"/>
      <c r="B627" s="726"/>
      <c r="C627" s="536" t="s">
        <v>386</v>
      </c>
      <c r="D627" s="531">
        <v>4.5</v>
      </c>
      <c r="E627" s="535">
        <v>500</v>
      </c>
      <c r="F627" s="533">
        <f t="shared" si="6"/>
        <v>2250</v>
      </c>
      <c r="G627" s="534">
        <v>241</v>
      </c>
    </row>
    <row r="628" spans="1:7" s="537" customFormat="1">
      <c r="A628" s="735"/>
      <c r="B628" s="726"/>
      <c r="C628" s="536" t="s">
        <v>345</v>
      </c>
      <c r="D628" s="531">
        <v>33.82</v>
      </c>
      <c r="E628" s="532">
        <v>260</v>
      </c>
      <c r="F628" s="533">
        <f t="shared" si="6"/>
        <v>8793.2000000000007</v>
      </c>
      <c r="G628" s="534">
        <v>241</v>
      </c>
    </row>
    <row r="629" spans="1:7" s="537" customFormat="1">
      <c r="A629" s="735"/>
      <c r="B629" s="726"/>
      <c r="C629" s="536" t="s">
        <v>406</v>
      </c>
      <c r="D629" s="531">
        <v>0.38</v>
      </c>
      <c r="E629" s="532">
        <v>300</v>
      </c>
      <c r="F629" s="533">
        <f t="shared" si="6"/>
        <v>114</v>
      </c>
      <c r="G629" s="534">
        <v>243</v>
      </c>
    </row>
    <row r="630" spans="1:7" s="537" customFormat="1">
      <c r="A630" s="735"/>
      <c r="B630" s="726"/>
      <c r="C630" s="536" t="s">
        <v>385</v>
      </c>
      <c r="D630" s="531">
        <v>0.4</v>
      </c>
      <c r="E630" s="535">
        <v>300</v>
      </c>
      <c r="F630" s="533">
        <f t="shared" si="6"/>
        <v>120</v>
      </c>
      <c r="G630" s="534">
        <v>243</v>
      </c>
    </row>
    <row r="631" spans="1:7" s="537" customFormat="1">
      <c r="A631" s="735"/>
      <c r="B631" s="726"/>
      <c r="C631" s="536" t="s">
        <v>390</v>
      </c>
      <c r="D631" s="531">
        <v>0.34</v>
      </c>
      <c r="E631" s="532">
        <v>400</v>
      </c>
      <c r="F631" s="533">
        <f t="shared" si="6"/>
        <v>136</v>
      </c>
      <c r="G631" s="534">
        <v>243</v>
      </c>
    </row>
    <row r="632" spans="1:7" s="537" customFormat="1">
      <c r="A632" s="735"/>
      <c r="B632" s="726"/>
      <c r="C632" s="536" t="s">
        <v>381</v>
      </c>
      <c r="D632" s="531">
        <v>0.34</v>
      </c>
      <c r="E632" s="532">
        <v>400</v>
      </c>
      <c r="F632" s="533">
        <f t="shared" si="6"/>
        <v>136</v>
      </c>
      <c r="G632" s="534">
        <v>243</v>
      </c>
    </row>
    <row r="633" spans="1:7" s="537" customFormat="1">
      <c r="A633" s="735"/>
      <c r="B633" s="726"/>
      <c r="C633" s="536" t="s">
        <v>375</v>
      </c>
      <c r="D633" s="531">
        <v>10.91</v>
      </c>
      <c r="E633" s="535">
        <v>20</v>
      </c>
      <c r="F633" s="533">
        <f t="shared" si="6"/>
        <v>218.2</v>
      </c>
      <c r="G633" s="534">
        <v>243</v>
      </c>
    </row>
    <row r="634" spans="1:7" s="537" customFormat="1">
      <c r="A634" s="735"/>
      <c r="B634" s="726"/>
      <c r="C634" s="536" t="s">
        <v>376</v>
      </c>
      <c r="D634" s="531">
        <v>12.07</v>
      </c>
      <c r="E634" s="532">
        <v>20</v>
      </c>
      <c r="F634" s="533">
        <f t="shared" si="6"/>
        <v>241.4</v>
      </c>
      <c r="G634" s="534">
        <v>243</v>
      </c>
    </row>
    <row r="635" spans="1:7" s="537" customFormat="1">
      <c r="A635" s="735"/>
      <c r="B635" s="726"/>
      <c r="C635" s="536" t="s">
        <v>487</v>
      </c>
      <c r="D635" s="531">
        <v>25.75</v>
      </c>
      <c r="E635" s="532">
        <v>30</v>
      </c>
      <c r="F635" s="533">
        <f t="shared" si="6"/>
        <v>772.5</v>
      </c>
      <c r="G635" s="534">
        <v>243</v>
      </c>
    </row>
    <row r="636" spans="1:7" s="537" customFormat="1">
      <c r="A636" s="735"/>
      <c r="B636" s="726"/>
      <c r="C636" s="536" t="s">
        <v>325</v>
      </c>
      <c r="D636" s="531">
        <v>8.75</v>
      </c>
      <c r="E636" s="535">
        <v>4</v>
      </c>
      <c r="F636" s="533">
        <f t="shared" si="6"/>
        <v>35</v>
      </c>
      <c r="G636" s="534">
        <v>244</v>
      </c>
    </row>
    <row r="637" spans="1:7" s="537" customFormat="1">
      <c r="A637" s="735"/>
      <c r="B637" s="726"/>
      <c r="C637" s="536" t="s">
        <v>333</v>
      </c>
      <c r="D637" s="531">
        <v>2.5</v>
      </c>
      <c r="E637" s="532">
        <v>6</v>
      </c>
      <c r="F637" s="533">
        <f t="shared" si="6"/>
        <v>15</v>
      </c>
      <c r="G637" s="534">
        <v>244</v>
      </c>
    </row>
    <row r="638" spans="1:7" s="537" customFormat="1">
      <c r="A638" s="735"/>
      <c r="B638" s="726"/>
      <c r="C638" s="536" t="s">
        <v>399</v>
      </c>
      <c r="D638" s="531">
        <v>7.6</v>
      </c>
      <c r="E638" s="535">
        <v>6</v>
      </c>
      <c r="F638" s="533">
        <f t="shared" si="6"/>
        <v>45.599999999999994</v>
      </c>
      <c r="G638" s="534">
        <v>244</v>
      </c>
    </row>
    <row r="639" spans="1:7" s="537" customFormat="1">
      <c r="A639" s="735"/>
      <c r="B639" s="726"/>
      <c r="C639" s="536" t="s">
        <v>398</v>
      </c>
      <c r="D639" s="531">
        <v>31</v>
      </c>
      <c r="E639" s="532">
        <v>4</v>
      </c>
      <c r="F639" s="533">
        <f t="shared" si="6"/>
        <v>124</v>
      </c>
      <c r="G639" s="534">
        <v>244</v>
      </c>
    </row>
    <row r="640" spans="1:7" s="537" customFormat="1">
      <c r="A640" s="735"/>
      <c r="B640" s="726"/>
      <c r="C640" s="536" t="s">
        <v>320</v>
      </c>
      <c r="D640" s="531">
        <v>88</v>
      </c>
      <c r="E640" s="532">
        <v>6</v>
      </c>
      <c r="F640" s="533">
        <f t="shared" si="6"/>
        <v>528</v>
      </c>
      <c r="G640" s="534">
        <v>244</v>
      </c>
    </row>
    <row r="641" spans="1:7" s="537" customFormat="1">
      <c r="A641" s="735"/>
      <c r="B641" s="726"/>
      <c r="C641" s="536" t="s">
        <v>489</v>
      </c>
      <c r="D641" s="531">
        <v>0.72</v>
      </c>
      <c r="E641" s="532">
        <v>50</v>
      </c>
      <c r="F641" s="533">
        <f t="shared" si="6"/>
        <v>36</v>
      </c>
      <c r="G641" s="534">
        <v>268</v>
      </c>
    </row>
    <row r="642" spans="1:7" s="537" customFormat="1">
      <c r="A642" s="735"/>
      <c r="B642" s="726"/>
      <c r="C642" s="536" t="s">
        <v>338</v>
      </c>
      <c r="D642" s="531">
        <v>2.75</v>
      </c>
      <c r="E642" s="535">
        <v>4</v>
      </c>
      <c r="F642" s="533">
        <f t="shared" si="6"/>
        <v>11</v>
      </c>
      <c r="G642" s="534">
        <v>291</v>
      </c>
    </row>
    <row r="643" spans="1:7" s="537" customFormat="1">
      <c r="A643" s="735"/>
      <c r="B643" s="726"/>
      <c r="C643" s="536" t="s">
        <v>332</v>
      </c>
      <c r="D643" s="531">
        <v>1.07</v>
      </c>
      <c r="E643" s="535">
        <v>36</v>
      </c>
      <c r="F643" s="533">
        <f t="shared" si="6"/>
        <v>38.520000000000003</v>
      </c>
      <c r="G643" s="534">
        <v>291</v>
      </c>
    </row>
    <row r="644" spans="1:7" s="537" customFormat="1">
      <c r="A644" s="735"/>
      <c r="B644" s="726"/>
      <c r="C644" s="536" t="s">
        <v>351</v>
      </c>
      <c r="D644" s="531">
        <v>1.07</v>
      </c>
      <c r="E644" s="535">
        <v>36</v>
      </c>
      <c r="F644" s="533">
        <f t="shared" si="6"/>
        <v>38.520000000000003</v>
      </c>
      <c r="G644" s="534">
        <v>291</v>
      </c>
    </row>
    <row r="645" spans="1:7" s="537" customFormat="1">
      <c r="A645" s="735"/>
      <c r="B645" s="726"/>
      <c r="C645" s="536" t="s">
        <v>357</v>
      </c>
      <c r="D645" s="531">
        <v>15.5</v>
      </c>
      <c r="E645" s="535">
        <v>3</v>
      </c>
      <c r="F645" s="533">
        <f t="shared" si="6"/>
        <v>46.5</v>
      </c>
      <c r="G645" s="534">
        <v>291</v>
      </c>
    </row>
    <row r="646" spans="1:7" s="537" customFormat="1">
      <c r="A646" s="735"/>
      <c r="B646" s="726"/>
      <c r="C646" s="536" t="s">
        <v>361</v>
      </c>
      <c r="D646" s="531">
        <v>1.1000000000000001</v>
      </c>
      <c r="E646" s="532">
        <v>3</v>
      </c>
      <c r="F646" s="533">
        <f t="shared" si="6"/>
        <v>3.3000000000000003</v>
      </c>
      <c r="G646" s="534">
        <v>291</v>
      </c>
    </row>
    <row r="647" spans="1:7" s="537" customFormat="1">
      <c r="A647" s="735"/>
      <c r="B647" s="726"/>
      <c r="C647" s="536" t="s">
        <v>326</v>
      </c>
      <c r="D647" s="531">
        <v>3</v>
      </c>
      <c r="E647" s="535">
        <v>6</v>
      </c>
      <c r="F647" s="533">
        <f t="shared" si="6"/>
        <v>18</v>
      </c>
      <c r="G647" s="534">
        <v>291</v>
      </c>
    </row>
    <row r="648" spans="1:7" s="537" customFormat="1">
      <c r="A648" s="735"/>
      <c r="B648" s="726"/>
      <c r="C648" s="536" t="s">
        <v>364</v>
      </c>
      <c r="D648" s="531">
        <v>3.65</v>
      </c>
      <c r="E648" s="535">
        <v>3</v>
      </c>
      <c r="F648" s="533">
        <f t="shared" si="6"/>
        <v>10.95</v>
      </c>
      <c r="G648" s="534">
        <v>291</v>
      </c>
    </row>
    <row r="649" spans="1:7" s="537" customFormat="1">
      <c r="A649" s="735"/>
      <c r="B649" s="726"/>
      <c r="C649" s="536" t="s">
        <v>327</v>
      </c>
      <c r="D649" s="531">
        <v>45.02</v>
      </c>
      <c r="E649" s="535">
        <v>2</v>
      </c>
      <c r="F649" s="533">
        <f t="shared" si="6"/>
        <v>90.04</v>
      </c>
      <c r="G649" s="534">
        <v>291</v>
      </c>
    </row>
    <row r="650" spans="1:7" s="537" customFormat="1">
      <c r="A650" s="735"/>
      <c r="B650" s="726"/>
      <c r="C650" s="536" t="s">
        <v>378</v>
      </c>
      <c r="D650" s="531">
        <v>1.01</v>
      </c>
      <c r="E650" s="535">
        <v>20</v>
      </c>
      <c r="F650" s="533">
        <f t="shared" si="6"/>
        <v>20.2</v>
      </c>
      <c r="G650" s="534">
        <v>291</v>
      </c>
    </row>
    <row r="651" spans="1:7" s="537" customFormat="1">
      <c r="A651" s="735"/>
      <c r="B651" s="726"/>
      <c r="C651" s="536" t="s">
        <v>321</v>
      </c>
      <c r="D651" s="531">
        <v>4.5</v>
      </c>
      <c r="E651" s="535">
        <v>6</v>
      </c>
      <c r="F651" s="533">
        <f t="shared" si="6"/>
        <v>27</v>
      </c>
      <c r="G651" s="534">
        <v>291</v>
      </c>
    </row>
    <row r="652" spans="1:7" s="537" customFormat="1">
      <c r="A652" s="735"/>
      <c r="B652" s="726"/>
      <c r="C652" s="536" t="s">
        <v>315</v>
      </c>
      <c r="D652" s="531">
        <v>1</v>
      </c>
      <c r="E652" s="532">
        <v>6</v>
      </c>
      <c r="F652" s="533">
        <f t="shared" si="6"/>
        <v>6</v>
      </c>
      <c r="G652" s="534">
        <v>291</v>
      </c>
    </row>
    <row r="653" spans="1:7" s="537" customFormat="1">
      <c r="A653" s="735"/>
      <c r="B653" s="726"/>
      <c r="C653" s="536" t="s">
        <v>331</v>
      </c>
      <c r="D653" s="531">
        <v>4.95</v>
      </c>
      <c r="E653" s="535">
        <v>12</v>
      </c>
      <c r="F653" s="533">
        <f t="shared" si="6"/>
        <v>59.400000000000006</v>
      </c>
      <c r="G653" s="534">
        <v>291</v>
      </c>
    </row>
    <row r="654" spans="1:7" s="537" customFormat="1">
      <c r="A654" s="735"/>
      <c r="B654" s="726"/>
      <c r="C654" s="536" t="s">
        <v>362</v>
      </c>
      <c r="D654" s="531">
        <v>13</v>
      </c>
      <c r="E654" s="535">
        <v>6</v>
      </c>
      <c r="F654" s="533">
        <f t="shared" si="6"/>
        <v>78</v>
      </c>
      <c r="G654" s="534">
        <v>291</v>
      </c>
    </row>
    <row r="655" spans="1:7" s="537" customFormat="1">
      <c r="A655" s="735"/>
      <c r="B655" s="726"/>
      <c r="C655" s="536" t="s">
        <v>402</v>
      </c>
      <c r="D655" s="531">
        <v>3.9</v>
      </c>
      <c r="E655" s="532">
        <v>6</v>
      </c>
      <c r="F655" s="533">
        <f t="shared" si="6"/>
        <v>23.4</v>
      </c>
      <c r="G655" s="534">
        <v>291</v>
      </c>
    </row>
    <row r="656" spans="1:7" s="537" customFormat="1">
      <c r="A656" s="735"/>
      <c r="B656" s="726"/>
      <c r="C656" s="536" t="s">
        <v>343</v>
      </c>
      <c r="D656" s="531">
        <v>20.29</v>
      </c>
      <c r="E656" s="532">
        <v>3</v>
      </c>
      <c r="F656" s="533">
        <f t="shared" si="6"/>
        <v>60.87</v>
      </c>
      <c r="G656" s="534">
        <v>291</v>
      </c>
    </row>
    <row r="657" spans="1:7" s="537" customFormat="1">
      <c r="A657" s="735"/>
      <c r="B657" s="726"/>
      <c r="C657" s="536" t="s">
        <v>397</v>
      </c>
      <c r="D657" s="531">
        <v>7.3</v>
      </c>
      <c r="E657" s="532">
        <v>3</v>
      </c>
      <c r="F657" s="533">
        <f t="shared" si="6"/>
        <v>21.9</v>
      </c>
      <c r="G657" s="534">
        <v>291</v>
      </c>
    </row>
    <row r="658" spans="1:7" s="537" customFormat="1">
      <c r="A658" s="735"/>
      <c r="B658" s="726"/>
      <c r="C658" s="536" t="s">
        <v>324</v>
      </c>
      <c r="D658" s="531">
        <v>6</v>
      </c>
      <c r="E658" s="532">
        <v>6</v>
      </c>
      <c r="F658" s="533">
        <f t="shared" si="6"/>
        <v>36</v>
      </c>
      <c r="G658" s="534">
        <v>291</v>
      </c>
    </row>
    <row r="659" spans="1:7" s="537" customFormat="1">
      <c r="A659" s="735"/>
      <c r="B659" s="726"/>
      <c r="C659" s="536" t="s">
        <v>377</v>
      </c>
      <c r="D659" s="531">
        <v>2.56</v>
      </c>
      <c r="E659" s="535">
        <v>12</v>
      </c>
      <c r="F659" s="533">
        <f t="shared" si="6"/>
        <v>30.72</v>
      </c>
      <c r="G659" s="534">
        <v>291</v>
      </c>
    </row>
    <row r="660" spans="1:7" s="537" customFormat="1">
      <c r="A660" s="735"/>
      <c r="B660" s="726"/>
      <c r="C660" s="536" t="s">
        <v>348</v>
      </c>
      <c r="D660" s="531">
        <v>12.87</v>
      </c>
      <c r="E660" s="535">
        <v>6</v>
      </c>
      <c r="F660" s="533">
        <f t="shared" si="6"/>
        <v>77.22</v>
      </c>
      <c r="G660" s="534">
        <v>291</v>
      </c>
    </row>
    <row r="661" spans="1:7" s="537" customFormat="1">
      <c r="A661" s="735"/>
      <c r="B661" s="726"/>
      <c r="C661" s="536" t="s">
        <v>316</v>
      </c>
      <c r="D661" s="531">
        <v>2.5</v>
      </c>
      <c r="E661" s="532">
        <v>6</v>
      </c>
      <c r="F661" s="533">
        <f t="shared" si="6"/>
        <v>15</v>
      </c>
      <c r="G661" s="534">
        <v>291</v>
      </c>
    </row>
    <row r="662" spans="1:7" s="537" customFormat="1">
      <c r="A662" s="735"/>
      <c r="B662" s="726"/>
      <c r="C662" s="536" t="s">
        <v>450</v>
      </c>
      <c r="D662" s="531">
        <v>6</v>
      </c>
      <c r="E662" s="532">
        <v>12</v>
      </c>
      <c r="F662" s="533">
        <f t="shared" si="6"/>
        <v>72</v>
      </c>
      <c r="G662" s="534">
        <v>291</v>
      </c>
    </row>
    <row r="663" spans="1:7" s="537" customFormat="1">
      <c r="A663" s="735"/>
      <c r="B663" s="726"/>
      <c r="C663" s="536" t="s">
        <v>322</v>
      </c>
      <c r="D663" s="531">
        <v>1.7</v>
      </c>
      <c r="E663" s="532">
        <v>24</v>
      </c>
      <c r="F663" s="533">
        <f t="shared" si="6"/>
        <v>40.799999999999997</v>
      </c>
      <c r="G663" s="534">
        <v>291</v>
      </c>
    </row>
    <row r="664" spans="1:7" s="537" customFormat="1">
      <c r="A664" s="735"/>
      <c r="B664" s="726"/>
      <c r="C664" s="536" t="s">
        <v>337</v>
      </c>
      <c r="D664" s="531">
        <v>2.2000000000000002</v>
      </c>
      <c r="E664" s="532">
        <v>6</v>
      </c>
      <c r="F664" s="533">
        <f t="shared" si="6"/>
        <v>13.200000000000001</v>
      </c>
      <c r="G664" s="534">
        <v>291</v>
      </c>
    </row>
    <row r="665" spans="1:7" s="537" customFormat="1">
      <c r="A665" s="735"/>
      <c r="B665" s="726"/>
      <c r="C665" s="536" t="s">
        <v>387</v>
      </c>
      <c r="D665" s="531">
        <v>0.6</v>
      </c>
      <c r="E665" s="535">
        <v>100</v>
      </c>
      <c r="F665" s="533">
        <f t="shared" si="6"/>
        <v>60</v>
      </c>
      <c r="G665" s="534">
        <v>291</v>
      </c>
    </row>
    <row r="666" spans="1:7" s="537" customFormat="1">
      <c r="A666" s="735"/>
      <c r="B666" s="726"/>
      <c r="C666" s="536" t="s">
        <v>400</v>
      </c>
      <c r="D666" s="531">
        <v>7.19</v>
      </c>
      <c r="E666" s="532">
        <v>12</v>
      </c>
      <c r="F666" s="533">
        <f t="shared" si="6"/>
        <v>86.28</v>
      </c>
      <c r="G666" s="534">
        <v>291</v>
      </c>
    </row>
    <row r="667" spans="1:7" s="537" customFormat="1">
      <c r="A667" s="735"/>
      <c r="B667" s="726"/>
      <c r="C667" s="536" t="s">
        <v>335</v>
      </c>
      <c r="D667" s="531">
        <v>2.9</v>
      </c>
      <c r="E667" s="532">
        <v>24</v>
      </c>
      <c r="F667" s="533">
        <f t="shared" si="6"/>
        <v>69.599999999999994</v>
      </c>
      <c r="G667" s="534">
        <v>291</v>
      </c>
    </row>
    <row r="668" spans="1:7" s="537" customFormat="1">
      <c r="A668" s="735"/>
      <c r="B668" s="726"/>
      <c r="C668" s="536" t="s">
        <v>349</v>
      </c>
      <c r="D668" s="531">
        <v>3.5</v>
      </c>
      <c r="E668" s="532">
        <v>12</v>
      </c>
      <c r="F668" s="533">
        <f t="shared" ref="F668:F691" si="7">+D668*E668</f>
        <v>42</v>
      </c>
      <c r="G668" s="534">
        <v>291</v>
      </c>
    </row>
    <row r="669" spans="1:7" s="537" customFormat="1">
      <c r="A669" s="735"/>
      <c r="B669" s="726"/>
      <c r="C669" s="536" t="s">
        <v>366</v>
      </c>
      <c r="D669" s="531">
        <v>7</v>
      </c>
      <c r="E669" s="532">
        <v>12</v>
      </c>
      <c r="F669" s="533">
        <f t="shared" si="7"/>
        <v>84</v>
      </c>
      <c r="G669" s="534">
        <v>291</v>
      </c>
    </row>
    <row r="670" spans="1:7" s="537" customFormat="1">
      <c r="A670" s="735"/>
      <c r="B670" s="726"/>
      <c r="C670" s="536" t="s">
        <v>347</v>
      </c>
      <c r="D670" s="531">
        <v>1.07</v>
      </c>
      <c r="E670" s="532">
        <v>36</v>
      </c>
      <c r="F670" s="533">
        <f t="shared" si="7"/>
        <v>38.520000000000003</v>
      </c>
      <c r="G670" s="534">
        <v>291</v>
      </c>
    </row>
    <row r="671" spans="1:7" s="537" customFormat="1">
      <c r="A671" s="735"/>
      <c r="B671" s="726"/>
      <c r="C671" s="536" t="s">
        <v>401</v>
      </c>
      <c r="D671" s="531">
        <v>15</v>
      </c>
      <c r="E671" s="535">
        <v>6</v>
      </c>
      <c r="F671" s="533">
        <f t="shared" si="7"/>
        <v>90</v>
      </c>
      <c r="G671" s="534">
        <v>291</v>
      </c>
    </row>
    <row r="672" spans="1:7" s="537" customFormat="1">
      <c r="A672" s="735"/>
      <c r="B672" s="726"/>
      <c r="C672" s="536" t="s">
        <v>359</v>
      </c>
      <c r="D672" s="531">
        <v>35</v>
      </c>
      <c r="E672" s="532">
        <v>3</v>
      </c>
      <c r="F672" s="533">
        <f t="shared" si="7"/>
        <v>105</v>
      </c>
      <c r="G672" s="534">
        <v>291</v>
      </c>
    </row>
    <row r="673" spans="1:7" s="537" customFormat="1">
      <c r="A673" s="735"/>
      <c r="B673" s="726"/>
      <c r="C673" s="536" t="s">
        <v>344</v>
      </c>
      <c r="D673" s="531">
        <v>9.5</v>
      </c>
      <c r="E673" s="532">
        <v>6</v>
      </c>
      <c r="F673" s="533">
        <f t="shared" si="7"/>
        <v>57</v>
      </c>
      <c r="G673" s="534">
        <v>291</v>
      </c>
    </row>
    <row r="674" spans="1:7" s="537" customFormat="1">
      <c r="A674" s="735"/>
      <c r="B674" s="726"/>
      <c r="C674" s="536" t="s">
        <v>484</v>
      </c>
      <c r="D674" s="531">
        <v>5</v>
      </c>
      <c r="E674" s="532">
        <v>60</v>
      </c>
      <c r="F674" s="533">
        <f t="shared" si="7"/>
        <v>300</v>
      </c>
      <c r="G674" s="534">
        <v>291</v>
      </c>
    </row>
    <row r="675" spans="1:7" s="537" customFormat="1">
      <c r="A675" s="735"/>
      <c r="B675" s="726"/>
      <c r="C675" s="536" t="s">
        <v>328</v>
      </c>
      <c r="D675" s="531">
        <v>11.35</v>
      </c>
      <c r="E675" s="532">
        <v>3</v>
      </c>
      <c r="F675" s="533">
        <f t="shared" si="7"/>
        <v>34.049999999999997</v>
      </c>
      <c r="G675" s="534">
        <v>292</v>
      </c>
    </row>
    <row r="676" spans="1:7" s="537" customFormat="1">
      <c r="A676" s="735"/>
      <c r="B676" s="726"/>
      <c r="C676" s="536" t="s">
        <v>449</v>
      </c>
      <c r="D676" s="531">
        <v>7.5</v>
      </c>
      <c r="E676" s="532">
        <v>2</v>
      </c>
      <c r="F676" s="533">
        <f t="shared" si="7"/>
        <v>15</v>
      </c>
      <c r="G676" s="534">
        <v>292</v>
      </c>
    </row>
    <row r="677" spans="1:7" s="537" customFormat="1">
      <c r="A677" s="735"/>
      <c r="B677" s="726"/>
      <c r="C677" s="536" t="s">
        <v>473</v>
      </c>
      <c r="D677" s="531">
        <v>2.6</v>
      </c>
      <c r="E677" s="532">
        <v>18</v>
      </c>
      <c r="F677" s="533">
        <f t="shared" si="7"/>
        <v>46.800000000000004</v>
      </c>
      <c r="G677" s="534">
        <v>292</v>
      </c>
    </row>
    <row r="678" spans="1:7" s="537" customFormat="1">
      <c r="A678" s="735"/>
      <c r="B678" s="726"/>
      <c r="C678" s="536" t="s">
        <v>447</v>
      </c>
      <c r="D678" s="531">
        <v>18.5</v>
      </c>
      <c r="E678" s="532">
        <v>3</v>
      </c>
      <c r="F678" s="533">
        <f t="shared" si="7"/>
        <v>55.5</v>
      </c>
      <c r="G678" s="534">
        <v>292</v>
      </c>
    </row>
    <row r="679" spans="1:7" s="537" customFormat="1">
      <c r="A679" s="735"/>
      <c r="B679" s="726"/>
      <c r="C679" s="536" t="s">
        <v>352</v>
      </c>
      <c r="D679" s="531">
        <v>3.84</v>
      </c>
      <c r="E679" s="532">
        <v>18</v>
      </c>
      <c r="F679" s="533">
        <f t="shared" si="7"/>
        <v>69.12</v>
      </c>
      <c r="G679" s="534">
        <v>292</v>
      </c>
    </row>
    <row r="680" spans="1:7" s="537" customFormat="1">
      <c r="A680" s="735"/>
      <c r="B680" s="726"/>
      <c r="C680" s="536" t="s">
        <v>474</v>
      </c>
      <c r="D680" s="531">
        <v>4.96</v>
      </c>
      <c r="E680" s="532">
        <v>18</v>
      </c>
      <c r="F680" s="533">
        <f t="shared" si="7"/>
        <v>89.28</v>
      </c>
      <c r="G680" s="534">
        <v>292</v>
      </c>
    </row>
    <row r="681" spans="1:7" s="537" customFormat="1">
      <c r="A681" s="735"/>
      <c r="B681" s="726"/>
      <c r="C681" s="536" t="s">
        <v>477</v>
      </c>
      <c r="D681" s="531">
        <v>5.5</v>
      </c>
      <c r="E681" s="532">
        <v>12</v>
      </c>
      <c r="F681" s="533">
        <f t="shared" si="7"/>
        <v>66</v>
      </c>
      <c r="G681" s="534">
        <v>292</v>
      </c>
    </row>
    <row r="682" spans="1:7" s="537" customFormat="1">
      <c r="A682" s="735"/>
      <c r="B682" s="726"/>
      <c r="C682" s="536" t="s">
        <v>481</v>
      </c>
      <c r="D682" s="531">
        <v>5.63</v>
      </c>
      <c r="E682" s="532">
        <v>24</v>
      </c>
      <c r="F682" s="533">
        <f t="shared" si="7"/>
        <v>135.12</v>
      </c>
      <c r="G682" s="534">
        <v>292</v>
      </c>
    </row>
    <row r="683" spans="1:7" s="537" customFormat="1">
      <c r="A683" s="735"/>
      <c r="B683" s="726"/>
      <c r="C683" s="536" t="s">
        <v>462</v>
      </c>
      <c r="D683" s="531">
        <v>20.98</v>
      </c>
      <c r="E683" s="532">
        <v>4</v>
      </c>
      <c r="F683" s="533">
        <f t="shared" si="7"/>
        <v>83.92</v>
      </c>
      <c r="G683" s="534">
        <v>292</v>
      </c>
    </row>
    <row r="684" spans="1:7" s="537" customFormat="1">
      <c r="A684" s="735"/>
      <c r="B684" s="726"/>
      <c r="C684" s="536" t="s">
        <v>471</v>
      </c>
      <c r="D684" s="531">
        <v>10.75</v>
      </c>
      <c r="E684" s="532">
        <v>12</v>
      </c>
      <c r="F684" s="533">
        <f t="shared" si="7"/>
        <v>129</v>
      </c>
      <c r="G684" s="534">
        <v>292</v>
      </c>
    </row>
    <row r="685" spans="1:7" s="537" customFormat="1">
      <c r="A685" s="735"/>
      <c r="B685" s="726"/>
      <c r="C685" s="536" t="s">
        <v>468</v>
      </c>
      <c r="D685" s="531">
        <v>17.77</v>
      </c>
      <c r="E685" s="532">
        <v>12</v>
      </c>
      <c r="F685" s="533">
        <f t="shared" si="7"/>
        <v>213.24</v>
      </c>
      <c r="G685" s="534">
        <v>292</v>
      </c>
    </row>
    <row r="686" spans="1:7" s="537" customFormat="1">
      <c r="A686" s="735"/>
      <c r="B686" s="726"/>
      <c r="C686" s="536" t="s">
        <v>479</v>
      </c>
      <c r="D686" s="531">
        <v>23.5</v>
      </c>
      <c r="E686" s="532">
        <v>18</v>
      </c>
      <c r="F686" s="533">
        <f t="shared" si="7"/>
        <v>423</v>
      </c>
      <c r="G686" s="534">
        <v>292</v>
      </c>
    </row>
    <row r="687" spans="1:7" s="537" customFormat="1">
      <c r="A687" s="735"/>
      <c r="B687" s="726"/>
      <c r="C687" s="536" t="s">
        <v>482</v>
      </c>
      <c r="D687" s="531">
        <v>8.5</v>
      </c>
      <c r="E687" s="532">
        <v>12</v>
      </c>
      <c r="F687" s="533">
        <f t="shared" si="7"/>
        <v>102</v>
      </c>
      <c r="G687" s="534">
        <v>292</v>
      </c>
    </row>
    <row r="688" spans="1:7" s="537" customFormat="1">
      <c r="A688" s="735"/>
      <c r="B688" s="726"/>
      <c r="C688" s="536" t="s">
        <v>465</v>
      </c>
      <c r="D688" s="531">
        <v>15.5</v>
      </c>
      <c r="E688" s="532">
        <v>12</v>
      </c>
      <c r="F688" s="533">
        <f t="shared" si="7"/>
        <v>186</v>
      </c>
      <c r="G688" s="534">
        <v>297</v>
      </c>
    </row>
    <row r="689" spans="1:7" s="537" customFormat="1">
      <c r="A689" s="735"/>
      <c r="B689" s="726"/>
      <c r="C689" s="536" t="s">
        <v>431</v>
      </c>
      <c r="D689" s="531">
        <v>9.5</v>
      </c>
      <c r="E689" s="532">
        <v>2</v>
      </c>
      <c r="F689" s="533">
        <f t="shared" si="7"/>
        <v>19</v>
      </c>
      <c r="G689" s="534">
        <v>298</v>
      </c>
    </row>
    <row r="690" spans="1:7" s="537" customFormat="1">
      <c r="A690" s="735"/>
      <c r="B690" s="726"/>
      <c r="C690" s="536" t="s">
        <v>433</v>
      </c>
      <c r="D690" s="531">
        <v>12.45</v>
      </c>
      <c r="E690" s="532">
        <v>2</v>
      </c>
      <c r="F690" s="533">
        <f t="shared" si="7"/>
        <v>24.9</v>
      </c>
      <c r="G690" s="534">
        <v>298</v>
      </c>
    </row>
    <row r="691" spans="1:7" s="537" customFormat="1" ht="15.75" thickBot="1">
      <c r="A691" s="736"/>
      <c r="B691" s="737"/>
      <c r="C691" s="538" t="s">
        <v>428</v>
      </c>
      <c r="D691" s="539">
        <v>5000</v>
      </c>
      <c r="E691" s="540">
        <v>1</v>
      </c>
      <c r="F691" s="541">
        <f t="shared" si="7"/>
        <v>5000</v>
      </c>
      <c r="G691" s="542">
        <v>298</v>
      </c>
    </row>
    <row r="692" spans="1:7" ht="15.75" thickBot="1">
      <c r="A692" s="719" t="s">
        <v>1169</v>
      </c>
      <c r="B692" s="720"/>
      <c r="C692" s="720"/>
      <c r="D692" s="720"/>
      <c r="E692" s="721"/>
      <c r="F692" s="575">
        <f>SUM(F6:F691)</f>
        <v>5398462.4950000038</v>
      </c>
      <c r="G692" s="576"/>
    </row>
  </sheetData>
  <mergeCells count="17">
    <mergeCell ref="A1:G1"/>
    <mergeCell ref="A2:G2"/>
    <mergeCell ref="A3:G3"/>
    <mergeCell ref="A4:G4"/>
    <mergeCell ref="A613:A691"/>
    <mergeCell ref="B613:B691"/>
    <mergeCell ref="A692:E692"/>
    <mergeCell ref="A6:A90"/>
    <mergeCell ref="B6:B90"/>
    <mergeCell ref="A91:A533"/>
    <mergeCell ref="B91:B319"/>
    <mergeCell ref="B320:B380"/>
    <mergeCell ref="B381:B411"/>
    <mergeCell ref="B412:B475"/>
    <mergeCell ref="B476:B533"/>
    <mergeCell ref="A534:A612"/>
    <mergeCell ref="B534:B612"/>
  </mergeCells>
  <pageMargins left="0.70866141732283472" right="0.70866141732283472" top="0.74803149606299213" bottom="0.74803149606299213" header="0.31496062992125984" footer="0.31496062992125984"/>
  <pageSetup scale="4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25"/>
  <sheetViews>
    <sheetView view="pageBreakPreview" zoomScale="82" zoomScaleNormal="100" zoomScaleSheetLayoutView="82" workbookViewId="0">
      <selection activeCell="B7" sqref="B7:B504"/>
    </sheetView>
  </sheetViews>
  <sheetFormatPr baseColWidth="10" defaultColWidth="11.42578125" defaultRowHeight="11.25"/>
  <cols>
    <col min="1" max="1" width="25.7109375" style="480" customWidth="1"/>
    <col min="2" max="2" width="20.7109375" style="480" customWidth="1"/>
    <col min="3" max="3" width="26.7109375" style="480" customWidth="1"/>
    <col min="4" max="4" width="15.7109375" style="480" customWidth="1"/>
    <col min="5" max="5" width="15.7109375" style="499" customWidth="1"/>
    <col min="6" max="6" width="21.7109375" style="480" customWidth="1"/>
    <col min="7" max="7" width="15.7109375" style="480" customWidth="1"/>
    <col min="8" max="16384" width="11.42578125" style="480"/>
  </cols>
  <sheetData>
    <row r="1" spans="1:7" ht="16.5" customHeight="1">
      <c r="A1" s="740" t="s">
        <v>0</v>
      </c>
      <c r="B1" s="740"/>
      <c r="C1" s="740"/>
      <c r="D1" s="740"/>
      <c r="E1" s="740"/>
      <c r="F1" s="740"/>
      <c r="G1" s="740"/>
    </row>
    <row r="2" spans="1:7" ht="14.25" customHeight="1">
      <c r="A2" s="740" t="s">
        <v>1286</v>
      </c>
      <c r="B2" s="740"/>
      <c r="C2" s="740"/>
      <c r="D2" s="740"/>
      <c r="E2" s="740"/>
      <c r="F2" s="740"/>
      <c r="G2" s="740"/>
    </row>
    <row r="3" spans="1:7" ht="14.25" customHeight="1">
      <c r="A3" s="740" t="s">
        <v>1287</v>
      </c>
      <c r="B3" s="740"/>
      <c r="C3" s="740"/>
      <c r="D3" s="740"/>
      <c r="E3" s="740"/>
      <c r="F3" s="740"/>
      <c r="G3" s="740"/>
    </row>
    <row r="4" spans="1:7" ht="15.75" customHeight="1">
      <c r="A4" s="740" t="s">
        <v>309</v>
      </c>
      <c r="B4" s="740"/>
      <c r="C4" s="740"/>
      <c r="D4" s="740"/>
      <c r="E4" s="740"/>
      <c r="F4" s="740"/>
      <c r="G4" s="740"/>
    </row>
    <row r="6" spans="1:7" ht="34.5" customHeight="1">
      <c r="A6" s="481" t="s">
        <v>839</v>
      </c>
      <c r="B6" s="481" t="s">
        <v>1</v>
      </c>
      <c r="C6" s="481" t="s">
        <v>2</v>
      </c>
      <c r="D6" s="481" t="s">
        <v>3</v>
      </c>
      <c r="E6" s="481" t="s">
        <v>4</v>
      </c>
      <c r="F6" s="481" t="s">
        <v>5</v>
      </c>
      <c r="G6" s="481" t="s">
        <v>4910</v>
      </c>
    </row>
    <row r="7" spans="1:7" ht="22.5" customHeight="1">
      <c r="A7" s="738" t="s">
        <v>1288</v>
      </c>
      <c r="B7" s="738" t="s">
        <v>7</v>
      </c>
      <c r="C7" s="243" t="s">
        <v>341</v>
      </c>
      <c r="D7" s="482">
        <v>1000000</v>
      </c>
      <c r="E7" s="483">
        <v>12</v>
      </c>
      <c r="F7" s="484">
        <f>D7*E7</f>
        <v>12000000</v>
      </c>
      <c r="G7" s="236">
        <v>111</v>
      </c>
    </row>
    <row r="8" spans="1:7" ht="24" customHeight="1">
      <c r="A8" s="741"/>
      <c r="B8" s="741"/>
      <c r="C8" s="243" t="s">
        <v>9</v>
      </c>
      <c r="D8" s="482">
        <v>250000</v>
      </c>
      <c r="E8" s="483">
        <v>12</v>
      </c>
      <c r="F8" s="484">
        <f t="shared" ref="F8:F71" si="0">D8*E8</f>
        <v>3000000</v>
      </c>
      <c r="G8" s="236">
        <v>112</v>
      </c>
    </row>
    <row r="9" spans="1:7" ht="22.5" customHeight="1">
      <c r="A9" s="741"/>
      <c r="B9" s="741"/>
      <c r="C9" s="243" t="s">
        <v>795</v>
      </c>
      <c r="D9" s="482">
        <v>250000</v>
      </c>
      <c r="E9" s="483">
        <v>12</v>
      </c>
      <c r="F9" s="484">
        <f t="shared" si="0"/>
        <v>3000000</v>
      </c>
      <c r="G9" s="236">
        <v>113</v>
      </c>
    </row>
    <row r="10" spans="1:7" ht="24">
      <c r="A10" s="741"/>
      <c r="B10" s="741"/>
      <c r="C10" s="243" t="s">
        <v>1289</v>
      </c>
      <c r="D10" s="482">
        <v>20000</v>
      </c>
      <c r="E10" s="483">
        <v>12</v>
      </c>
      <c r="F10" s="484">
        <f t="shared" si="0"/>
        <v>240000</v>
      </c>
      <c r="G10" s="236">
        <v>152</v>
      </c>
    </row>
    <row r="11" spans="1:7" ht="24">
      <c r="A11" s="741"/>
      <c r="B11" s="741"/>
      <c r="C11" s="243" t="s">
        <v>4911</v>
      </c>
      <c r="D11" s="482">
        <v>25000</v>
      </c>
      <c r="E11" s="483">
        <v>12</v>
      </c>
      <c r="F11" s="484">
        <f t="shared" si="0"/>
        <v>300000</v>
      </c>
      <c r="G11" s="236">
        <v>152</v>
      </c>
    </row>
    <row r="12" spans="1:7" ht="24">
      <c r="A12" s="741"/>
      <c r="B12" s="741"/>
      <c r="C12" s="243" t="s">
        <v>1290</v>
      </c>
      <c r="D12" s="482">
        <v>5000</v>
      </c>
      <c r="E12" s="483">
        <v>12</v>
      </c>
      <c r="F12" s="484">
        <f t="shared" si="0"/>
        <v>60000</v>
      </c>
      <c r="G12" s="236">
        <v>156</v>
      </c>
    </row>
    <row r="13" spans="1:7" ht="36">
      <c r="A13" s="741"/>
      <c r="B13" s="741"/>
      <c r="C13" s="243" t="s">
        <v>1291</v>
      </c>
      <c r="D13" s="482">
        <v>3500</v>
      </c>
      <c r="E13" s="483">
        <v>1</v>
      </c>
      <c r="F13" s="484">
        <f t="shared" si="0"/>
        <v>3500</v>
      </c>
      <c r="G13" s="236">
        <v>164</v>
      </c>
    </row>
    <row r="14" spans="1:7" ht="12">
      <c r="A14" s="741"/>
      <c r="B14" s="741"/>
      <c r="C14" s="243" t="s">
        <v>1292</v>
      </c>
      <c r="D14" s="482">
        <v>1500</v>
      </c>
      <c r="E14" s="483">
        <v>2</v>
      </c>
      <c r="F14" s="484">
        <f t="shared" si="0"/>
        <v>3000</v>
      </c>
      <c r="G14" s="236">
        <v>165</v>
      </c>
    </row>
    <row r="15" spans="1:7" ht="12">
      <c r="A15" s="741"/>
      <c r="B15" s="741"/>
      <c r="C15" s="243" t="s">
        <v>1293</v>
      </c>
      <c r="D15" s="482">
        <v>20000</v>
      </c>
      <c r="E15" s="483">
        <v>2</v>
      </c>
      <c r="F15" s="484">
        <f t="shared" si="0"/>
        <v>40000</v>
      </c>
      <c r="G15" s="236">
        <v>165</v>
      </c>
    </row>
    <row r="16" spans="1:7" ht="24">
      <c r="A16" s="741"/>
      <c r="B16" s="741"/>
      <c r="C16" s="243" t="s">
        <v>1294</v>
      </c>
      <c r="D16" s="482">
        <v>500</v>
      </c>
      <c r="E16" s="483">
        <v>6</v>
      </c>
      <c r="F16" s="484">
        <f t="shared" si="0"/>
        <v>3000</v>
      </c>
      <c r="G16" s="236">
        <v>169</v>
      </c>
    </row>
    <row r="17" spans="1:7" ht="24">
      <c r="A17" s="741"/>
      <c r="B17" s="741"/>
      <c r="C17" s="243" t="s">
        <v>1295</v>
      </c>
      <c r="D17" s="482">
        <v>500</v>
      </c>
      <c r="E17" s="483">
        <v>2</v>
      </c>
      <c r="F17" s="484">
        <f t="shared" si="0"/>
        <v>1000</v>
      </c>
      <c r="G17" s="236">
        <v>169</v>
      </c>
    </row>
    <row r="18" spans="1:7" ht="60">
      <c r="A18" s="741"/>
      <c r="B18" s="741"/>
      <c r="C18" s="243" t="s">
        <v>1296</v>
      </c>
      <c r="D18" s="482">
        <v>70000</v>
      </c>
      <c r="E18" s="483">
        <v>1</v>
      </c>
      <c r="F18" s="484">
        <f t="shared" si="0"/>
        <v>70000</v>
      </c>
      <c r="G18" s="236">
        <v>169</v>
      </c>
    </row>
    <row r="19" spans="1:7" ht="48">
      <c r="A19" s="741"/>
      <c r="B19" s="741"/>
      <c r="C19" s="243" t="s">
        <v>1297</v>
      </c>
      <c r="D19" s="482">
        <v>15000</v>
      </c>
      <c r="E19" s="483">
        <v>1</v>
      </c>
      <c r="F19" s="484">
        <f t="shared" si="0"/>
        <v>15000</v>
      </c>
      <c r="G19" s="236">
        <v>169</v>
      </c>
    </row>
    <row r="20" spans="1:7" ht="72">
      <c r="A20" s="741"/>
      <c r="B20" s="741"/>
      <c r="C20" s="243" t="s">
        <v>1298</v>
      </c>
      <c r="D20" s="482">
        <v>15000</v>
      </c>
      <c r="E20" s="483">
        <v>1</v>
      </c>
      <c r="F20" s="484">
        <f t="shared" si="0"/>
        <v>15000</v>
      </c>
      <c r="G20" s="236">
        <v>169</v>
      </c>
    </row>
    <row r="21" spans="1:7" ht="72">
      <c r="A21" s="741"/>
      <c r="B21" s="741"/>
      <c r="C21" s="243" t="s">
        <v>1299</v>
      </c>
      <c r="D21" s="482">
        <v>25000</v>
      </c>
      <c r="E21" s="483">
        <v>1</v>
      </c>
      <c r="F21" s="484">
        <f t="shared" si="0"/>
        <v>25000</v>
      </c>
      <c r="G21" s="236">
        <v>169</v>
      </c>
    </row>
    <row r="22" spans="1:7" ht="72">
      <c r="A22" s="741"/>
      <c r="B22" s="741"/>
      <c r="C22" s="243" t="s">
        <v>1300</v>
      </c>
      <c r="D22" s="482">
        <v>75000</v>
      </c>
      <c r="E22" s="483">
        <v>1</v>
      </c>
      <c r="F22" s="484">
        <f t="shared" si="0"/>
        <v>75000</v>
      </c>
      <c r="G22" s="236">
        <v>169</v>
      </c>
    </row>
    <row r="23" spans="1:7" ht="72">
      <c r="A23" s="741"/>
      <c r="B23" s="741"/>
      <c r="C23" s="243" t="s">
        <v>1301</v>
      </c>
      <c r="D23" s="482">
        <v>75000</v>
      </c>
      <c r="E23" s="483">
        <v>1</v>
      </c>
      <c r="F23" s="484">
        <f t="shared" si="0"/>
        <v>75000</v>
      </c>
      <c r="G23" s="236">
        <v>169</v>
      </c>
    </row>
    <row r="24" spans="1:7" ht="72">
      <c r="A24" s="741"/>
      <c r="B24" s="741"/>
      <c r="C24" s="243" t="s">
        <v>1302</v>
      </c>
      <c r="D24" s="482">
        <v>75000</v>
      </c>
      <c r="E24" s="483">
        <v>1</v>
      </c>
      <c r="F24" s="484">
        <f t="shared" si="0"/>
        <v>75000</v>
      </c>
      <c r="G24" s="236">
        <v>169</v>
      </c>
    </row>
    <row r="25" spans="1:7" ht="24">
      <c r="A25" s="741"/>
      <c r="B25" s="741"/>
      <c r="C25" s="243" t="s">
        <v>1303</v>
      </c>
      <c r="D25" s="482">
        <v>15000</v>
      </c>
      <c r="E25" s="483">
        <v>10</v>
      </c>
      <c r="F25" s="484">
        <f t="shared" si="0"/>
        <v>150000</v>
      </c>
      <c r="G25" s="236">
        <v>169</v>
      </c>
    </row>
    <row r="26" spans="1:7" ht="60">
      <c r="A26" s="741"/>
      <c r="B26" s="741"/>
      <c r="C26" s="243" t="s">
        <v>4912</v>
      </c>
      <c r="D26" s="482">
        <v>2000000</v>
      </c>
      <c r="E26" s="483">
        <v>1</v>
      </c>
      <c r="F26" s="484">
        <f t="shared" si="0"/>
        <v>2000000</v>
      </c>
      <c r="G26" s="236">
        <v>173</v>
      </c>
    </row>
    <row r="27" spans="1:7" ht="60">
      <c r="A27" s="741"/>
      <c r="B27" s="741"/>
      <c r="C27" s="243" t="s">
        <v>1304</v>
      </c>
      <c r="D27" s="482">
        <v>75000</v>
      </c>
      <c r="E27" s="483">
        <v>1</v>
      </c>
      <c r="F27" s="484">
        <f t="shared" si="0"/>
        <v>75000</v>
      </c>
      <c r="G27" s="236">
        <v>173</v>
      </c>
    </row>
    <row r="28" spans="1:7" ht="48">
      <c r="A28" s="741"/>
      <c r="B28" s="741"/>
      <c r="C28" s="243" t="s">
        <v>1305</v>
      </c>
      <c r="D28" s="482">
        <v>80000</v>
      </c>
      <c r="E28" s="483">
        <v>1</v>
      </c>
      <c r="F28" s="484">
        <f t="shared" si="0"/>
        <v>80000</v>
      </c>
      <c r="G28" s="236">
        <v>173</v>
      </c>
    </row>
    <row r="29" spans="1:7" ht="36">
      <c r="A29" s="741"/>
      <c r="B29" s="741"/>
      <c r="C29" s="243" t="s">
        <v>1306</v>
      </c>
      <c r="D29" s="482">
        <v>1000</v>
      </c>
      <c r="E29" s="483">
        <v>20</v>
      </c>
      <c r="F29" s="484">
        <f t="shared" si="0"/>
        <v>20000</v>
      </c>
      <c r="G29" s="236">
        <v>195</v>
      </c>
    </row>
    <row r="30" spans="1:7" ht="12">
      <c r="A30" s="741"/>
      <c r="B30" s="741"/>
      <c r="C30" s="243" t="s">
        <v>1307</v>
      </c>
      <c r="D30" s="482">
        <v>1500</v>
      </c>
      <c r="E30" s="483">
        <v>3</v>
      </c>
      <c r="F30" s="484">
        <f t="shared" si="0"/>
        <v>4500</v>
      </c>
      <c r="G30" s="236">
        <v>199</v>
      </c>
    </row>
    <row r="31" spans="1:7" ht="48">
      <c r="A31" s="741"/>
      <c r="B31" s="741"/>
      <c r="C31" s="243" t="s">
        <v>1308</v>
      </c>
      <c r="D31" s="482">
        <v>15000</v>
      </c>
      <c r="E31" s="483">
        <v>2</v>
      </c>
      <c r="F31" s="484">
        <f t="shared" si="0"/>
        <v>30000</v>
      </c>
      <c r="G31" s="236">
        <v>199</v>
      </c>
    </row>
    <row r="32" spans="1:7" ht="48">
      <c r="A32" s="741"/>
      <c r="B32" s="741"/>
      <c r="C32" s="243" t="s">
        <v>1309</v>
      </c>
      <c r="D32" s="482">
        <v>15000</v>
      </c>
      <c r="E32" s="483">
        <v>2</v>
      </c>
      <c r="F32" s="484">
        <f t="shared" si="0"/>
        <v>30000</v>
      </c>
      <c r="G32" s="236">
        <v>199</v>
      </c>
    </row>
    <row r="33" spans="1:7" ht="24">
      <c r="A33" s="741"/>
      <c r="B33" s="741"/>
      <c r="C33" s="243" t="s">
        <v>1310</v>
      </c>
      <c r="D33" s="482">
        <v>350</v>
      </c>
      <c r="E33" s="483">
        <v>4</v>
      </c>
      <c r="F33" s="484">
        <f t="shared" si="0"/>
        <v>1400</v>
      </c>
      <c r="G33" s="236">
        <v>214</v>
      </c>
    </row>
    <row r="34" spans="1:7" ht="12">
      <c r="A34" s="741"/>
      <c r="B34" s="741"/>
      <c r="C34" s="243" t="s">
        <v>1311</v>
      </c>
      <c r="D34" s="482">
        <v>45</v>
      </c>
      <c r="E34" s="483">
        <v>100</v>
      </c>
      <c r="F34" s="484">
        <f t="shared" si="0"/>
        <v>4500</v>
      </c>
      <c r="G34" s="236">
        <v>223</v>
      </c>
    </row>
    <row r="35" spans="1:7" ht="12">
      <c r="A35" s="741"/>
      <c r="B35" s="741"/>
      <c r="C35" s="243" t="s">
        <v>1312</v>
      </c>
      <c r="D35" s="482">
        <v>40</v>
      </c>
      <c r="E35" s="483">
        <v>100</v>
      </c>
      <c r="F35" s="484">
        <f t="shared" si="0"/>
        <v>4000</v>
      </c>
      <c r="G35" s="236">
        <v>223</v>
      </c>
    </row>
    <row r="36" spans="1:7" ht="36">
      <c r="A36" s="741"/>
      <c r="B36" s="741"/>
      <c r="C36" s="243" t="s">
        <v>1313</v>
      </c>
      <c r="D36" s="482">
        <v>500</v>
      </c>
      <c r="E36" s="483">
        <v>1</v>
      </c>
      <c r="F36" s="484">
        <f t="shared" si="0"/>
        <v>500</v>
      </c>
      <c r="G36" s="236">
        <v>232</v>
      </c>
    </row>
    <row r="37" spans="1:7" ht="24">
      <c r="A37" s="741"/>
      <c r="B37" s="741"/>
      <c r="C37" s="243" t="s">
        <v>1314</v>
      </c>
      <c r="D37" s="482">
        <v>450</v>
      </c>
      <c r="E37" s="483">
        <v>1</v>
      </c>
      <c r="F37" s="484">
        <f t="shared" si="0"/>
        <v>450</v>
      </c>
      <c r="G37" s="236">
        <v>232</v>
      </c>
    </row>
    <row r="38" spans="1:7" ht="24">
      <c r="A38" s="741"/>
      <c r="B38" s="741"/>
      <c r="C38" s="243" t="s">
        <v>1315</v>
      </c>
      <c r="D38" s="482">
        <v>450</v>
      </c>
      <c r="E38" s="483">
        <v>1</v>
      </c>
      <c r="F38" s="484">
        <f t="shared" si="0"/>
        <v>450</v>
      </c>
      <c r="G38" s="236">
        <v>232</v>
      </c>
    </row>
    <row r="39" spans="1:7" ht="12">
      <c r="A39" s="741"/>
      <c r="B39" s="741"/>
      <c r="C39" s="243" t="s">
        <v>1316</v>
      </c>
      <c r="D39" s="482">
        <v>15</v>
      </c>
      <c r="E39" s="483">
        <v>100</v>
      </c>
      <c r="F39" s="484">
        <f t="shared" si="0"/>
        <v>1500</v>
      </c>
      <c r="G39" s="236">
        <v>232</v>
      </c>
    </row>
    <row r="40" spans="1:7" ht="24">
      <c r="A40" s="741"/>
      <c r="B40" s="741"/>
      <c r="C40" s="243" t="s">
        <v>1317</v>
      </c>
      <c r="D40" s="482">
        <v>10</v>
      </c>
      <c r="E40" s="483">
        <v>100</v>
      </c>
      <c r="F40" s="484">
        <f t="shared" si="0"/>
        <v>1000</v>
      </c>
      <c r="G40" s="236">
        <v>232</v>
      </c>
    </row>
    <row r="41" spans="1:7" ht="24">
      <c r="A41" s="741"/>
      <c r="B41" s="741"/>
      <c r="C41" s="243" t="s">
        <v>1318</v>
      </c>
      <c r="D41" s="482">
        <v>8000</v>
      </c>
      <c r="E41" s="483">
        <v>12</v>
      </c>
      <c r="F41" s="484">
        <f t="shared" si="0"/>
        <v>96000</v>
      </c>
      <c r="G41" s="236">
        <v>232</v>
      </c>
    </row>
    <row r="42" spans="1:7" ht="102" customHeight="1">
      <c r="A42" s="741"/>
      <c r="B42" s="741"/>
      <c r="C42" s="243" t="s">
        <v>1319</v>
      </c>
      <c r="D42" s="482">
        <v>5000</v>
      </c>
      <c r="E42" s="483">
        <v>24</v>
      </c>
      <c r="F42" s="484">
        <f t="shared" si="0"/>
        <v>120000</v>
      </c>
      <c r="G42" s="236">
        <v>232</v>
      </c>
    </row>
    <row r="43" spans="1:7" ht="36">
      <c r="A43" s="741"/>
      <c r="B43" s="741"/>
      <c r="C43" s="243" t="s">
        <v>1320</v>
      </c>
      <c r="D43" s="482">
        <v>1500</v>
      </c>
      <c r="E43" s="483">
        <v>9</v>
      </c>
      <c r="F43" s="484">
        <f t="shared" si="0"/>
        <v>13500</v>
      </c>
      <c r="G43" s="236">
        <v>233</v>
      </c>
    </row>
    <row r="44" spans="1:7" ht="24">
      <c r="A44" s="741"/>
      <c r="B44" s="741"/>
      <c r="C44" s="243" t="s">
        <v>1321</v>
      </c>
      <c r="D44" s="482">
        <v>900</v>
      </c>
      <c r="E44" s="483">
        <v>2</v>
      </c>
      <c r="F44" s="484">
        <f t="shared" si="0"/>
        <v>1800</v>
      </c>
      <c r="G44" s="236">
        <v>233</v>
      </c>
    </row>
    <row r="45" spans="1:7" ht="12">
      <c r="A45" s="741"/>
      <c r="B45" s="741"/>
      <c r="C45" s="243" t="s">
        <v>1322</v>
      </c>
      <c r="D45" s="482">
        <v>250</v>
      </c>
      <c r="E45" s="483">
        <v>2</v>
      </c>
      <c r="F45" s="484">
        <f t="shared" si="0"/>
        <v>500</v>
      </c>
      <c r="G45" s="236">
        <v>233</v>
      </c>
    </row>
    <row r="46" spans="1:7" ht="36">
      <c r="A46" s="741"/>
      <c r="B46" s="741"/>
      <c r="C46" s="243" t="s">
        <v>1323</v>
      </c>
      <c r="D46" s="482">
        <v>100</v>
      </c>
      <c r="E46" s="483">
        <v>500</v>
      </c>
      <c r="F46" s="484">
        <f t="shared" si="0"/>
        <v>50000</v>
      </c>
      <c r="G46" s="236">
        <v>233</v>
      </c>
    </row>
    <row r="47" spans="1:7" ht="180">
      <c r="A47" s="741"/>
      <c r="B47" s="741"/>
      <c r="C47" s="243" t="s">
        <v>1324</v>
      </c>
      <c r="D47" s="482">
        <v>1500</v>
      </c>
      <c r="E47" s="483">
        <v>31</v>
      </c>
      <c r="F47" s="484">
        <f t="shared" si="0"/>
        <v>46500</v>
      </c>
      <c r="G47" s="236">
        <v>233</v>
      </c>
    </row>
    <row r="48" spans="1:7" ht="24">
      <c r="A48" s="741"/>
      <c r="B48" s="741"/>
      <c r="C48" s="243" t="s">
        <v>1325</v>
      </c>
      <c r="D48" s="482">
        <v>250</v>
      </c>
      <c r="E48" s="483">
        <v>16</v>
      </c>
      <c r="F48" s="484">
        <f t="shared" si="0"/>
        <v>4000</v>
      </c>
      <c r="G48" s="236">
        <v>233</v>
      </c>
    </row>
    <row r="49" spans="1:7" ht="24">
      <c r="A49" s="741"/>
      <c r="B49" s="741"/>
      <c r="C49" s="243" t="s">
        <v>1326</v>
      </c>
      <c r="D49" s="482">
        <v>2</v>
      </c>
      <c r="E49" s="483">
        <v>200</v>
      </c>
      <c r="F49" s="484">
        <f t="shared" si="0"/>
        <v>400</v>
      </c>
      <c r="G49" s="236">
        <v>243</v>
      </c>
    </row>
    <row r="50" spans="1:7" ht="24">
      <c r="A50" s="741"/>
      <c r="B50" s="741"/>
      <c r="C50" s="243" t="s">
        <v>1327</v>
      </c>
      <c r="D50" s="482">
        <v>2</v>
      </c>
      <c r="E50" s="483">
        <v>200</v>
      </c>
      <c r="F50" s="484">
        <f t="shared" si="0"/>
        <v>400</v>
      </c>
      <c r="G50" s="236">
        <v>243</v>
      </c>
    </row>
    <row r="51" spans="1:7" ht="24">
      <c r="A51" s="741"/>
      <c r="B51" s="741"/>
      <c r="C51" s="243" t="s">
        <v>1329</v>
      </c>
      <c r="D51" s="482">
        <v>15</v>
      </c>
      <c r="E51" s="483">
        <v>2000</v>
      </c>
      <c r="F51" s="484">
        <f t="shared" si="0"/>
        <v>30000</v>
      </c>
      <c r="G51" s="236">
        <v>243</v>
      </c>
    </row>
    <row r="52" spans="1:7" ht="24">
      <c r="A52" s="741"/>
      <c r="B52" s="741"/>
      <c r="C52" s="243" t="s">
        <v>1330</v>
      </c>
      <c r="D52" s="482">
        <v>18</v>
      </c>
      <c r="E52" s="483">
        <v>2000</v>
      </c>
      <c r="F52" s="484">
        <f t="shared" si="0"/>
        <v>36000</v>
      </c>
      <c r="G52" s="236">
        <v>243</v>
      </c>
    </row>
    <row r="53" spans="1:7" ht="12">
      <c r="A53" s="741"/>
      <c r="B53" s="741"/>
      <c r="C53" s="243" t="s">
        <v>1331</v>
      </c>
      <c r="D53" s="482">
        <v>1</v>
      </c>
      <c r="E53" s="483">
        <v>150</v>
      </c>
      <c r="F53" s="484">
        <f t="shared" si="0"/>
        <v>150</v>
      </c>
      <c r="G53" s="236">
        <v>243</v>
      </c>
    </row>
    <row r="54" spans="1:7" ht="24">
      <c r="A54" s="741"/>
      <c r="B54" s="741"/>
      <c r="C54" s="243" t="s">
        <v>4913</v>
      </c>
      <c r="D54" s="482">
        <v>100</v>
      </c>
      <c r="E54" s="483">
        <v>81</v>
      </c>
      <c r="F54" s="484">
        <f t="shared" si="0"/>
        <v>8100</v>
      </c>
      <c r="G54" s="236">
        <v>243</v>
      </c>
    </row>
    <row r="55" spans="1:7" ht="24">
      <c r="A55" s="741"/>
      <c r="B55" s="741"/>
      <c r="C55" s="243" t="s">
        <v>1333</v>
      </c>
      <c r="D55" s="482">
        <v>10</v>
      </c>
      <c r="E55" s="483">
        <v>300</v>
      </c>
      <c r="F55" s="484">
        <f t="shared" si="0"/>
        <v>3000</v>
      </c>
      <c r="G55" s="236">
        <v>243</v>
      </c>
    </row>
    <row r="56" spans="1:7" ht="36">
      <c r="A56" s="741"/>
      <c r="B56" s="741"/>
      <c r="C56" s="243" t="s">
        <v>1334</v>
      </c>
      <c r="D56" s="482">
        <v>100</v>
      </c>
      <c r="E56" s="483">
        <v>30</v>
      </c>
      <c r="F56" s="484">
        <f t="shared" si="0"/>
        <v>3000</v>
      </c>
      <c r="G56" s="236">
        <v>243</v>
      </c>
    </row>
    <row r="57" spans="1:7" ht="24">
      <c r="A57" s="741"/>
      <c r="B57" s="741"/>
      <c r="C57" s="243" t="s">
        <v>1336</v>
      </c>
      <c r="D57" s="482">
        <v>0.5</v>
      </c>
      <c r="E57" s="483">
        <v>1000</v>
      </c>
      <c r="F57" s="484">
        <f t="shared" si="0"/>
        <v>500</v>
      </c>
      <c r="G57" s="236">
        <v>243</v>
      </c>
    </row>
    <row r="58" spans="1:7" ht="12">
      <c r="A58" s="741"/>
      <c r="B58" s="741"/>
      <c r="C58" s="243" t="s">
        <v>1338</v>
      </c>
      <c r="D58" s="482">
        <v>15</v>
      </c>
      <c r="E58" s="483">
        <v>100</v>
      </c>
      <c r="F58" s="484">
        <f t="shared" si="0"/>
        <v>1500</v>
      </c>
      <c r="G58" s="236">
        <v>243</v>
      </c>
    </row>
    <row r="59" spans="1:7" ht="12">
      <c r="A59" s="741"/>
      <c r="B59" s="741"/>
      <c r="C59" s="243" t="s">
        <v>1339</v>
      </c>
      <c r="D59" s="482">
        <v>300</v>
      </c>
      <c r="E59" s="483">
        <v>10</v>
      </c>
      <c r="F59" s="484">
        <f t="shared" si="0"/>
        <v>3000</v>
      </c>
      <c r="G59" s="236">
        <v>243</v>
      </c>
    </row>
    <row r="60" spans="1:7" ht="12">
      <c r="A60" s="741"/>
      <c r="B60" s="741"/>
      <c r="C60" s="243" t="s">
        <v>1341</v>
      </c>
      <c r="D60" s="482">
        <v>15</v>
      </c>
      <c r="E60" s="483">
        <v>25</v>
      </c>
      <c r="F60" s="484">
        <f t="shared" si="0"/>
        <v>375</v>
      </c>
      <c r="G60" s="236">
        <v>243</v>
      </c>
    </row>
    <row r="61" spans="1:7" ht="24">
      <c r="A61" s="741"/>
      <c r="B61" s="741"/>
      <c r="C61" s="243" t="s">
        <v>1342</v>
      </c>
      <c r="D61" s="482">
        <v>35</v>
      </c>
      <c r="E61" s="483">
        <v>100</v>
      </c>
      <c r="F61" s="484">
        <f t="shared" si="0"/>
        <v>3500</v>
      </c>
      <c r="G61" s="236">
        <v>243</v>
      </c>
    </row>
    <row r="62" spans="1:7" ht="12">
      <c r="A62" s="741"/>
      <c r="B62" s="741"/>
      <c r="C62" s="243" t="s">
        <v>1343</v>
      </c>
      <c r="D62" s="482">
        <v>25</v>
      </c>
      <c r="E62" s="483">
        <v>300</v>
      </c>
      <c r="F62" s="484">
        <f t="shared" si="0"/>
        <v>7500</v>
      </c>
      <c r="G62" s="236">
        <v>244</v>
      </c>
    </row>
    <row r="63" spans="1:7" ht="12">
      <c r="A63" s="741"/>
      <c r="B63" s="741"/>
      <c r="C63" s="243" t="s">
        <v>1344</v>
      </c>
      <c r="D63" s="482">
        <v>15</v>
      </c>
      <c r="E63" s="483">
        <v>1000</v>
      </c>
      <c r="F63" s="484">
        <f t="shared" si="0"/>
        <v>15000</v>
      </c>
      <c r="G63" s="236">
        <v>244</v>
      </c>
    </row>
    <row r="64" spans="1:7" ht="12">
      <c r="A64" s="741"/>
      <c r="B64" s="741"/>
      <c r="C64" s="243" t="s">
        <v>376</v>
      </c>
      <c r="D64" s="482">
        <v>18</v>
      </c>
      <c r="E64" s="483">
        <v>1000</v>
      </c>
      <c r="F64" s="484">
        <f t="shared" si="0"/>
        <v>18000</v>
      </c>
      <c r="G64" s="236">
        <v>244</v>
      </c>
    </row>
    <row r="65" spans="1:7" ht="36">
      <c r="A65" s="741"/>
      <c r="B65" s="741"/>
      <c r="C65" s="243" t="s">
        <v>4914</v>
      </c>
      <c r="D65" s="482">
        <v>22.5</v>
      </c>
      <c r="E65" s="483">
        <v>200</v>
      </c>
      <c r="F65" s="484">
        <f t="shared" si="0"/>
        <v>4500</v>
      </c>
      <c r="G65" s="236">
        <v>244</v>
      </c>
    </row>
    <row r="66" spans="1:7" ht="12">
      <c r="A66" s="741"/>
      <c r="B66" s="741"/>
      <c r="C66" s="243" t="s">
        <v>4915</v>
      </c>
      <c r="D66" s="482">
        <v>168</v>
      </c>
      <c r="E66" s="483">
        <v>100</v>
      </c>
      <c r="F66" s="484">
        <f t="shared" si="0"/>
        <v>16800</v>
      </c>
      <c r="G66" s="236">
        <v>244</v>
      </c>
    </row>
    <row r="67" spans="1:7" ht="12">
      <c r="A67" s="741"/>
      <c r="B67" s="741"/>
      <c r="C67" s="243" t="s">
        <v>1347</v>
      </c>
      <c r="D67" s="482">
        <v>8.9</v>
      </c>
      <c r="E67" s="483">
        <v>1000</v>
      </c>
      <c r="F67" s="484">
        <f t="shared" si="0"/>
        <v>8900</v>
      </c>
      <c r="G67" s="236">
        <v>244</v>
      </c>
    </row>
    <row r="68" spans="1:7" ht="12">
      <c r="A68" s="741"/>
      <c r="B68" s="741"/>
      <c r="C68" s="243" t="s">
        <v>1348</v>
      </c>
      <c r="D68" s="482">
        <v>6</v>
      </c>
      <c r="E68" s="483">
        <v>1000</v>
      </c>
      <c r="F68" s="484">
        <f t="shared" si="0"/>
        <v>6000</v>
      </c>
      <c r="G68" s="236">
        <v>244</v>
      </c>
    </row>
    <row r="69" spans="1:7" ht="24">
      <c r="A69" s="741"/>
      <c r="B69" s="741"/>
      <c r="C69" s="243" t="s">
        <v>1349</v>
      </c>
      <c r="D69" s="482">
        <v>80.3</v>
      </c>
      <c r="E69" s="483">
        <v>200</v>
      </c>
      <c r="F69" s="484">
        <f t="shared" si="0"/>
        <v>16060</v>
      </c>
      <c r="G69" s="236">
        <v>244</v>
      </c>
    </row>
    <row r="70" spans="1:7" ht="24">
      <c r="A70" s="741"/>
      <c r="B70" s="741"/>
      <c r="C70" s="243" t="s">
        <v>1350</v>
      </c>
      <c r="D70" s="482">
        <v>25</v>
      </c>
      <c r="E70" s="483">
        <v>50</v>
      </c>
      <c r="F70" s="484">
        <f t="shared" si="0"/>
        <v>1250</v>
      </c>
      <c r="G70" s="236">
        <v>244</v>
      </c>
    </row>
    <row r="71" spans="1:7" ht="24">
      <c r="A71" s="741"/>
      <c r="B71" s="741"/>
      <c r="C71" s="243" t="s">
        <v>1351</v>
      </c>
      <c r="D71" s="482">
        <v>35</v>
      </c>
      <c r="E71" s="483">
        <v>50</v>
      </c>
      <c r="F71" s="484">
        <f t="shared" si="0"/>
        <v>1750</v>
      </c>
      <c r="G71" s="236">
        <v>244</v>
      </c>
    </row>
    <row r="72" spans="1:7" ht="12">
      <c r="A72" s="741"/>
      <c r="B72" s="741"/>
      <c r="C72" s="243" t="s">
        <v>1352</v>
      </c>
      <c r="D72" s="482">
        <v>50</v>
      </c>
      <c r="E72" s="483">
        <v>100</v>
      </c>
      <c r="F72" s="484">
        <f t="shared" ref="F72:F135" si="1">D72*E72</f>
        <v>5000</v>
      </c>
      <c r="G72" s="236">
        <v>246</v>
      </c>
    </row>
    <row r="73" spans="1:7" ht="198" customHeight="1">
      <c r="A73" s="741"/>
      <c r="B73" s="741"/>
      <c r="C73" s="243" t="s">
        <v>1353</v>
      </c>
      <c r="D73" s="482">
        <v>75</v>
      </c>
      <c r="E73" s="483">
        <v>100</v>
      </c>
      <c r="F73" s="484">
        <f t="shared" si="1"/>
        <v>7500</v>
      </c>
      <c r="G73" s="236">
        <v>246</v>
      </c>
    </row>
    <row r="74" spans="1:7" ht="24">
      <c r="A74" s="741"/>
      <c r="B74" s="741"/>
      <c r="C74" s="243" t="s">
        <v>1354</v>
      </c>
      <c r="D74" s="482">
        <v>500</v>
      </c>
      <c r="E74" s="483">
        <v>2</v>
      </c>
      <c r="F74" s="484">
        <f t="shared" si="1"/>
        <v>1000</v>
      </c>
      <c r="G74" s="236">
        <v>252</v>
      </c>
    </row>
    <row r="75" spans="1:7" ht="12">
      <c r="A75" s="741"/>
      <c r="B75" s="741"/>
      <c r="C75" s="243" t="s">
        <v>1355</v>
      </c>
      <c r="D75" s="482">
        <v>500</v>
      </c>
      <c r="E75" s="483">
        <v>2</v>
      </c>
      <c r="F75" s="484">
        <f t="shared" si="1"/>
        <v>1000</v>
      </c>
      <c r="G75" s="236">
        <v>253</v>
      </c>
    </row>
    <row r="76" spans="1:7" ht="24">
      <c r="A76" s="741"/>
      <c r="B76" s="741"/>
      <c r="C76" s="243" t="s">
        <v>1356</v>
      </c>
      <c r="D76" s="482">
        <v>800</v>
      </c>
      <c r="E76" s="483">
        <v>4</v>
      </c>
      <c r="F76" s="484">
        <f t="shared" si="1"/>
        <v>3200</v>
      </c>
      <c r="G76" s="236">
        <v>253</v>
      </c>
    </row>
    <row r="77" spans="1:7" ht="24">
      <c r="A77" s="741"/>
      <c r="B77" s="741"/>
      <c r="C77" s="243" t="s">
        <v>1357</v>
      </c>
      <c r="D77" s="482">
        <v>1500</v>
      </c>
      <c r="E77" s="483">
        <v>10</v>
      </c>
      <c r="F77" s="484">
        <f t="shared" si="1"/>
        <v>15000</v>
      </c>
      <c r="G77" s="236">
        <v>253</v>
      </c>
    </row>
    <row r="78" spans="1:7" ht="36">
      <c r="A78" s="741"/>
      <c r="B78" s="741"/>
      <c r="C78" s="243" t="s">
        <v>1358</v>
      </c>
      <c r="D78" s="482">
        <v>350</v>
      </c>
      <c r="E78" s="483">
        <v>31</v>
      </c>
      <c r="F78" s="484">
        <f t="shared" si="1"/>
        <v>10850</v>
      </c>
      <c r="G78" s="236">
        <v>254</v>
      </c>
    </row>
    <row r="79" spans="1:7" ht="108">
      <c r="A79" s="741"/>
      <c r="B79" s="741"/>
      <c r="C79" s="243" t="s">
        <v>1359</v>
      </c>
      <c r="D79" s="482">
        <v>600</v>
      </c>
      <c r="E79" s="483">
        <v>48</v>
      </c>
      <c r="F79" s="484">
        <f t="shared" si="1"/>
        <v>28800</v>
      </c>
      <c r="G79" s="236">
        <v>254</v>
      </c>
    </row>
    <row r="80" spans="1:7" ht="84">
      <c r="A80" s="741"/>
      <c r="B80" s="741"/>
      <c r="C80" s="243" t="s">
        <v>1360</v>
      </c>
      <c r="D80" s="482">
        <v>400</v>
      </c>
      <c r="E80" s="483">
        <v>10</v>
      </c>
      <c r="F80" s="484">
        <f t="shared" si="1"/>
        <v>4000</v>
      </c>
      <c r="G80" s="236">
        <v>254</v>
      </c>
    </row>
    <row r="81" spans="1:7" ht="84">
      <c r="A81" s="741"/>
      <c r="B81" s="741"/>
      <c r="C81" s="243" t="s">
        <v>1361</v>
      </c>
      <c r="D81" s="482">
        <v>400</v>
      </c>
      <c r="E81" s="483">
        <v>58</v>
      </c>
      <c r="F81" s="484">
        <f t="shared" si="1"/>
        <v>23200</v>
      </c>
      <c r="G81" s="236">
        <v>254</v>
      </c>
    </row>
    <row r="82" spans="1:7" ht="24">
      <c r="A82" s="741"/>
      <c r="B82" s="741"/>
      <c r="C82" s="243" t="s">
        <v>1362</v>
      </c>
      <c r="D82" s="482">
        <v>2500</v>
      </c>
      <c r="E82" s="483">
        <v>16</v>
      </c>
      <c r="F82" s="484">
        <f t="shared" si="1"/>
        <v>40000</v>
      </c>
      <c r="G82" s="236">
        <v>254</v>
      </c>
    </row>
    <row r="83" spans="1:7" ht="24">
      <c r="A83" s="741"/>
      <c r="B83" s="741"/>
      <c r="C83" s="243" t="s">
        <v>1363</v>
      </c>
      <c r="D83" s="482">
        <v>120</v>
      </c>
      <c r="E83" s="483">
        <v>12</v>
      </c>
      <c r="F83" s="484">
        <f t="shared" si="1"/>
        <v>1440</v>
      </c>
      <c r="G83" s="236">
        <v>261</v>
      </c>
    </row>
    <row r="84" spans="1:7" ht="12">
      <c r="A84" s="741"/>
      <c r="B84" s="741"/>
      <c r="C84" s="243" t="s">
        <v>1364</v>
      </c>
      <c r="D84" s="482">
        <v>500</v>
      </c>
      <c r="E84" s="483">
        <v>10</v>
      </c>
      <c r="F84" s="484">
        <f t="shared" si="1"/>
        <v>5000</v>
      </c>
      <c r="G84" s="236">
        <v>261</v>
      </c>
    </row>
    <row r="85" spans="1:7" ht="24">
      <c r="A85" s="741"/>
      <c r="B85" s="741"/>
      <c r="C85" s="243" t="s">
        <v>1365</v>
      </c>
      <c r="D85" s="482">
        <v>350</v>
      </c>
      <c r="E85" s="483">
        <v>12</v>
      </c>
      <c r="F85" s="484">
        <f t="shared" si="1"/>
        <v>4200</v>
      </c>
      <c r="G85" s="236">
        <v>261</v>
      </c>
    </row>
    <row r="86" spans="1:7" ht="12">
      <c r="A86" s="741"/>
      <c r="B86" s="741"/>
      <c r="C86" s="243" t="s">
        <v>1366</v>
      </c>
      <c r="D86" s="482">
        <v>35</v>
      </c>
      <c r="E86" s="483">
        <v>10</v>
      </c>
      <c r="F86" s="484">
        <f t="shared" si="1"/>
        <v>350</v>
      </c>
      <c r="G86" s="236">
        <v>261</v>
      </c>
    </row>
    <row r="87" spans="1:7" ht="24">
      <c r="A87" s="741"/>
      <c r="B87" s="741"/>
      <c r="C87" s="243" t="s">
        <v>1367</v>
      </c>
      <c r="D87" s="482">
        <v>17</v>
      </c>
      <c r="E87" s="483">
        <v>16000</v>
      </c>
      <c r="F87" s="484">
        <f t="shared" si="1"/>
        <v>272000</v>
      </c>
      <c r="G87" s="236">
        <v>262</v>
      </c>
    </row>
    <row r="88" spans="1:7" ht="24">
      <c r="A88" s="741"/>
      <c r="B88" s="741"/>
      <c r="C88" s="243" t="s">
        <v>1368</v>
      </c>
      <c r="D88" s="482">
        <v>21</v>
      </c>
      <c r="E88" s="483">
        <v>14000</v>
      </c>
      <c r="F88" s="484">
        <f t="shared" si="1"/>
        <v>294000</v>
      </c>
      <c r="G88" s="236">
        <v>262</v>
      </c>
    </row>
    <row r="89" spans="1:7" ht="24">
      <c r="A89" s="741"/>
      <c r="B89" s="741"/>
      <c r="C89" s="243" t="s">
        <v>1369</v>
      </c>
      <c r="D89" s="482">
        <v>35</v>
      </c>
      <c r="E89" s="483">
        <v>48</v>
      </c>
      <c r="F89" s="484">
        <f t="shared" si="1"/>
        <v>1680</v>
      </c>
      <c r="G89" s="236">
        <v>262</v>
      </c>
    </row>
    <row r="90" spans="1:7" ht="36">
      <c r="A90" s="741"/>
      <c r="B90" s="741"/>
      <c r="C90" s="243" t="s">
        <v>1370</v>
      </c>
      <c r="D90" s="482">
        <v>50</v>
      </c>
      <c r="E90" s="483">
        <v>1</v>
      </c>
      <c r="F90" s="484">
        <f t="shared" si="1"/>
        <v>50</v>
      </c>
      <c r="G90" s="236">
        <v>262</v>
      </c>
    </row>
    <row r="91" spans="1:7" ht="60">
      <c r="A91" s="741"/>
      <c r="B91" s="741"/>
      <c r="C91" s="243" t="s">
        <v>1371</v>
      </c>
      <c r="D91" s="482">
        <v>8000</v>
      </c>
      <c r="E91" s="483">
        <v>6</v>
      </c>
      <c r="F91" s="484">
        <f t="shared" si="1"/>
        <v>48000</v>
      </c>
      <c r="G91" s="236">
        <v>262</v>
      </c>
    </row>
    <row r="92" spans="1:7" ht="60">
      <c r="A92" s="741"/>
      <c r="B92" s="741"/>
      <c r="C92" s="243" t="s">
        <v>1372</v>
      </c>
      <c r="D92" s="482">
        <v>8000</v>
      </c>
      <c r="E92" s="483">
        <v>6</v>
      </c>
      <c r="F92" s="484">
        <f t="shared" si="1"/>
        <v>48000</v>
      </c>
      <c r="G92" s="236">
        <v>262</v>
      </c>
    </row>
    <row r="93" spans="1:7" ht="24">
      <c r="A93" s="741"/>
      <c r="B93" s="741"/>
      <c r="C93" s="243" t="s">
        <v>1373</v>
      </c>
      <c r="D93" s="482">
        <v>60</v>
      </c>
      <c r="E93" s="483">
        <v>60</v>
      </c>
      <c r="F93" s="484">
        <f t="shared" si="1"/>
        <v>3600</v>
      </c>
      <c r="G93" s="236">
        <v>262</v>
      </c>
    </row>
    <row r="94" spans="1:7" ht="24">
      <c r="A94" s="741"/>
      <c r="B94" s="741"/>
      <c r="C94" s="243" t="s">
        <v>1374</v>
      </c>
      <c r="D94" s="482">
        <v>17</v>
      </c>
      <c r="E94" s="483">
        <v>3250</v>
      </c>
      <c r="F94" s="484">
        <f t="shared" si="1"/>
        <v>55250</v>
      </c>
      <c r="G94" s="236">
        <v>262</v>
      </c>
    </row>
    <row r="95" spans="1:7" ht="24">
      <c r="A95" s="741"/>
      <c r="B95" s="741"/>
      <c r="C95" s="243" t="s">
        <v>1375</v>
      </c>
      <c r="D95" s="482">
        <v>21</v>
      </c>
      <c r="E95" s="483">
        <v>1320</v>
      </c>
      <c r="F95" s="484">
        <f t="shared" si="1"/>
        <v>27720</v>
      </c>
      <c r="G95" s="236">
        <v>262</v>
      </c>
    </row>
    <row r="96" spans="1:7" s="490" customFormat="1" ht="24">
      <c r="A96" s="741"/>
      <c r="B96" s="741"/>
      <c r="C96" s="485" t="s">
        <v>1376</v>
      </c>
      <c r="D96" s="486">
        <v>1500</v>
      </c>
      <c r="E96" s="487">
        <v>3</v>
      </c>
      <c r="F96" s="488">
        <f t="shared" si="1"/>
        <v>4500</v>
      </c>
      <c r="G96" s="489">
        <v>267</v>
      </c>
    </row>
    <row r="97" spans="1:7" s="490" customFormat="1" ht="36">
      <c r="A97" s="741"/>
      <c r="B97" s="741"/>
      <c r="C97" s="485" t="s">
        <v>1377</v>
      </c>
      <c r="D97" s="486">
        <v>1500</v>
      </c>
      <c r="E97" s="487">
        <v>3</v>
      </c>
      <c r="F97" s="488">
        <f t="shared" si="1"/>
        <v>4500</v>
      </c>
      <c r="G97" s="489">
        <v>267</v>
      </c>
    </row>
    <row r="98" spans="1:7" s="490" customFormat="1" ht="24">
      <c r="A98" s="741"/>
      <c r="B98" s="741"/>
      <c r="C98" s="485" t="s">
        <v>1378</v>
      </c>
      <c r="D98" s="486">
        <v>1500</v>
      </c>
      <c r="E98" s="487">
        <v>2</v>
      </c>
      <c r="F98" s="488">
        <f t="shared" si="1"/>
        <v>3000</v>
      </c>
      <c r="G98" s="489">
        <v>267</v>
      </c>
    </row>
    <row r="99" spans="1:7" s="490" customFormat="1" ht="36">
      <c r="A99" s="741"/>
      <c r="B99" s="741"/>
      <c r="C99" s="485" t="s">
        <v>1379</v>
      </c>
      <c r="D99" s="486">
        <v>1500</v>
      </c>
      <c r="E99" s="487">
        <v>12</v>
      </c>
      <c r="F99" s="488">
        <f t="shared" si="1"/>
        <v>18000</v>
      </c>
      <c r="G99" s="489">
        <v>267</v>
      </c>
    </row>
    <row r="100" spans="1:7" s="490" customFormat="1" ht="24">
      <c r="A100" s="741"/>
      <c r="B100" s="741"/>
      <c r="C100" s="485" t="s">
        <v>1380</v>
      </c>
      <c r="D100" s="486">
        <v>500</v>
      </c>
      <c r="E100" s="487">
        <v>10</v>
      </c>
      <c r="F100" s="488">
        <f t="shared" si="1"/>
        <v>5000</v>
      </c>
      <c r="G100" s="489">
        <v>267</v>
      </c>
    </row>
    <row r="101" spans="1:7" s="490" customFormat="1" ht="12">
      <c r="A101" s="741"/>
      <c r="B101" s="741"/>
      <c r="C101" s="485" t="s">
        <v>1381</v>
      </c>
      <c r="D101" s="486">
        <v>500</v>
      </c>
      <c r="E101" s="487">
        <v>10</v>
      </c>
      <c r="F101" s="488">
        <f t="shared" si="1"/>
        <v>5000</v>
      </c>
      <c r="G101" s="489">
        <v>267</v>
      </c>
    </row>
    <row r="102" spans="1:7" s="490" customFormat="1" ht="24">
      <c r="A102" s="741"/>
      <c r="B102" s="741"/>
      <c r="C102" s="485" t="s">
        <v>1382</v>
      </c>
      <c r="D102" s="486">
        <v>150</v>
      </c>
      <c r="E102" s="487">
        <v>1</v>
      </c>
      <c r="F102" s="488">
        <f t="shared" si="1"/>
        <v>150</v>
      </c>
      <c r="G102" s="489">
        <v>267</v>
      </c>
    </row>
    <row r="103" spans="1:7" s="490" customFormat="1" ht="24">
      <c r="A103" s="741"/>
      <c r="B103" s="741"/>
      <c r="C103" s="485" t="s">
        <v>1383</v>
      </c>
      <c r="D103" s="486">
        <v>200</v>
      </c>
      <c r="E103" s="487">
        <v>1</v>
      </c>
      <c r="F103" s="488">
        <f t="shared" si="1"/>
        <v>200</v>
      </c>
      <c r="G103" s="489">
        <v>267</v>
      </c>
    </row>
    <row r="104" spans="1:7" s="490" customFormat="1" ht="24">
      <c r="A104" s="741"/>
      <c r="B104" s="741"/>
      <c r="C104" s="485" t="s">
        <v>1384</v>
      </c>
      <c r="D104" s="486">
        <v>400</v>
      </c>
      <c r="E104" s="487">
        <v>2</v>
      </c>
      <c r="F104" s="488">
        <f t="shared" si="1"/>
        <v>800</v>
      </c>
      <c r="G104" s="489">
        <v>267</v>
      </c>
    </row>
    <row r="105" spans="1:7" s="490" customFormat="1" ht="24">
      <c r="A105" s="741"/>
      <c r="B105" s="741"/>
      <c r="C105" s="485" t="s">
        <v>1385</v>
      </c>
      <c r="D105" s="486">
        <v>1500</v>
      </c>
      <c r="E105" s="487">
        <v>5</v>
      </c>
      <c r="F105" s="488">
        <f t="shared" si="1"/>
        <v>7500</v>
      </c>
      <c r="G105" s="489">
        <v>267</v>
      </c>
    </row>
    <row r="106" spans="1:7" s="490" customFormat="1" ht="24">
      <c r="A106" s="741"/>
      <c r="B106" s="741"/>
      <c r="C106" s="485" t="s">
        <v>1386</v>
      </c>
      <c r="D106" s="486">
        <v>1800</v>
      </c>
      <c r="E106" s="487">
        <v>5</v>
      </c>
      <c r="F106" s="488">
        <f t="shared" si="1"/>
        <v>9000</v>
      </c>
      <c r="G106" s="489">
        <v>267</v>
      </c>
    </row>
    <row r="107" spans="1:7" s="490" customFormat="1" ht="24">
      <c r="A107" s="741"/>
      <c r="B107" s="741"/>
      <c r="C107" s="485" t="s">
        <v>1387</v>
      </c>
      <c r="D107" s="486">
        <v>1500</v>
      </c>
      <c r="E107" s="487">
        <v>5</v>
      </c>
      <c r="F107" s="488">
        <f t="shared" si="1"/>
        <v>7500</v>
      </c>
      <c r="G107" s="489">
        <v>267</v>
      </c>
    </row>
    <row r="108" spans="1:7" s="490" customFormat="1" ht="24">
      <c r="A108" s="741"/>
      <c r="B108" s="741"/>
      <c r="C108" s="485" t="s">
        <v>1388</v>
      </c>
      <c r="D108" s="486">
        <v>1800</v>
      </c>
      <c r="E108" s="487">
        <v>5</v>
      </c>
      <c r="F108" s="488">
        <f t="shared" si="1"/>
        <v>9000</v>
      </c>
      <c r="G108" s="489">
        <v>267</v>
      </c>
    </row>
    <row r="109" spans="1:7" s="490" customFormat="1" ht="24">
      <c r="A109" s="741"/>
      <c r="B109" s="741"/>
      <c r="C109" s="485" t="s">
        <v>1389</v>
      </c>
      <c r="D109" s="486">
        <v>15.45</v>
      </c>
      <c r="E109" s="487">
        <v>6</v>
      </c>
      <c r="F109" s="488">
        <f t="shared" si="1"/>
        <v>92.699999999999989</v>
      </c>
      <c r="G109" s="489">
        <v>267</v>
      </c>
    </row>
    <row r="110" spans="1:7" s="490" customFormat="1" ht="24">
      <c r="A110" s="741"/>
      <c r="B110" s="741"/>
      <c r="C110" s="485" t="s">
        <v>1390</v>
      </c>
      <c r="D110" s="486">
        <v>594</v>
      </c>
      <c r="E110" s="487">
        <v>2</v>
      </c>
      <c r="F110" s="488">
        <f t="shared" si="1"/>
        <v>1188</v>
      </c>
      <c r="G110" s="489">
        <v>267</v>
      </c>
    </row>
    <row r="111" spans="1:7" s="490" customFormat="1" ht="24">
      <c r="A111" s="741"/>
      <c r="B111" s="741"/>
      <c r="C111" s="485" t="s">
        <v>1391</v>
      </c>
      <c r="D111" s="486">
        <v>575</v>
      </c>
      <c r="E111" s="487">
        <v>2</v>
      </c>
      <c r="F111" s="488">
        <f t="shared" si="1"/>
        <v>1150</v>
      </c>
      <c r="G111" s="489">
        <v>267</v>
      </c>
    </row>
    <row r="112" spans="1:7" s="490" customFormat="1" ht="36">
      <c r="A112" s="741"/>
      <c r="B112" s="741"/>
      <c r="C112" s="485" t="s">
        <v>1392</v>
      </c>
      <c r="D112" s="486">
        <v>575</v>
      </c>
      <c r="E112" s="487">
        <v>2</v>
      </c>
      <c r="F112" s="488">
        <f t="shared" si="1"/>
        <v>1150</v>
      </c>
      <c r="G112" s="489">
        <v>267</v>
      </c>
    </row>
    <row r="113" spans="1:7" s="490" customFormat="1" ht="36">
      <c r="A113" s="741"/>
      <c r="B113" s="741"/>
      <c r="C113" s="485" t="s">
        <v>1393</v>
      </c>
      <c r="D113" s="486">
        <v>575</v>
      </c>
      <c r="E113" s="487">
        <v>2</v>
      </c>
      <c r="F113" s="488">
        <f t="shared" si="1"/>
        <v>1150</v>
      </c>
      <c r="G113" s="489">
        <v>267</v>
      </c>
    </row>
    <row r="114" spans="1:7" s="490" customFormat="1" ht="24">
      <c r="A114" s="741"/>
      <c r="B114" s="741"/>
      <c r="C114" s="485" t="s">
        <v>1394</v>
      </c>
      <c r="D114" s="486">
        <v>50</v>
      </c>
      <c r="E114" s="487">
        <v>4</v>
      </c>
      <c r="F114" s="488">
        <f t="shared" si="1"/>
        <v>200</v>
      </c>
      <c r="G114" s="489">
        <v>267</v>
      </c>
    </row>
    <row r="115" spans="1:7" s="490" customFormat="1" ht="24">
      <c r="A115" s="741"/>
      <c r="B115" s="741"/>
      <c r="C115" s="485" t="s">
        <v>1395</v>
      </c>
      <c r="D115" s="486">
        <v>50</v>
      </c>
      <c r="E115" s="487">
        <v>4</v>
      </c>
      <c r="F115" s="488">
        <f t="shared" si="1"/>
        <v>200</v>
      </c>
      <c r="G115" s="489">
        <v>267</v>
      </c>
    </row>
    <row r="116" spans="1:7" s="490" customFormat="1" ht="24">
      <c r="A116" s="741"/>
      <c r="B116" s="741"/>
      <c r="C116" s="485" t="s">
        <v>1396</v>
      </c>
      <c r="D116" s="486">
        <v>50</v>
      </c>
      <c r="E116" s="487">
        <v>4</v>
      </c>
      <c r="F116" s="488">
        <f t="shared" si="1"/>
        <v>200</v>
      </c>
      <c r="G116" s="489">
        <v>267</v>
      </c>
    </row>
    <row r="117" spans="1:7" s="490" customFormat="1" ht="12.75" customHeight="1">
      <c r="A117" s="741"/>
      <c r="B117" s="741"/>
      <c r="C117" s="485" t="s">
        <v>1397</v>
      </c>
      <c r="D117" s="486">
        <v>250</v>
      </c>
      <c r="E117" s="487">
        <v>5</v>
      </c>
      <c r="F117" s="488">
        <f t="shared" si="1"/>
        <v>1250</v>
      </c>
      <c r="G117" s="489">
        <v>267</v>
      </c>
    </row>
    <row r="118" spans="1:7" s="490" customFormat="1" ht="12.75" customHeight="1">
      <c r="A118" s="741"/>
      <c r="B118" s="741"/>
      <c r="C118" s="485" t="s">
        <v>1398</v>
      </c>
      <c r="D118" s="486">
        <v>250</v>
      </c>
      <c r="E118" s="487">
        <v>5</v>
      </c>
      <c r="F118" s="488">
        <f t="shared" si="1"/>
        <v>1250</v>
      </c>
      <c r="G118" s="489">
        <v>267</v>
      </c>
    </row>
    <row r="119" spans="1:7" s="490" customFormat="1" ht="24">
      <c r="A119" s="741"/>
      <c r="B119" s="741"/>
      <c r="C119" s="485" t="s">
        <v>1399</v>
      </c>
      <c r="D119" s="486">
        <v>200</v>
      </c>
      <c r="E119" s="487">
        <v>10</v>
      </c>
      <c r="F119" s="488">
        <f t="shared" si="1"/>
        <v>2000</v>
      </c>
      <c r="G119" s="489">
        <v>267</v>
      </c>
    </row>
    <row r="120" spans="1:7" s="490" customFormat="1" ht="36">
      <c r="A120" s="741"/>
      <c r="B120" s="741"/>
      <c r="C120" s="485" t="s">
        <v>1400</v>
      </c>
      <c r="D120" s="486">
        <v>250</v>
      </c>
      <c r="E120" s="487">
        <v>2</v>
      </c>
      <c r="F120" s="488">
        <f t="shared" si="1"/>
        <v>500</v>
      </c>
      <c r="G120" s="489">
        <v>267</v>
      </c>
    </row>
    <row r="121" spans="1:7" s="490" customFormat="1" ht="36">
      <c r="A121" s="741"/>
      <c r="B121" s="741"/>
      <c r="C121" s="485" t="s">
        <v>1401</v>
      </c>
      <c r="D121" s="486">
        <v>250</v>
      </c>
      <c r="E121" s="487">
        <v>2</v>
      </c>
      <c r="F121" s="488">
        <f t="shared" si="1"/>
        <v>500</v>
      </c>
      <c r="G121" s="489">
        <v>267</v>
      </c>
    </row>
    <row r="122" spans="1:7" s="490" customFormat="1" ht="36">
      <c r="A122" s="741"/>
      <c r="B122" s="741"/>
      <c r="C122" s="485" t="s">
        <v>1402</v>
      </c>
      <c r="D122" s="486">
        <v>250</v>
      </c>
      <c r="E122" s="487">
        <v>2</v>
      </c>
      <c r="F122" s="488">
        <f t="shared" si="1"/>
        <v>500</v>
      </c>
      <c r="G122" s="489">
        <v>267</v>
      </c>
    </row>
    <row r="123" spans="1:7" s="490" customFormat="1" ht="36">
      <c r="A123" s="741"/>
      <c r="B123" s="741"/>
      <c r="C123" s="485" t="s">
        <v>1403</v>
      </c>
      <c r="D123" s="486">
        <v>250</v>
      </c>
      <c r="E123" s="487">
        <v>2</v>
      </c>
      <c r="F123" s="488">
        <f t="shared" si="1"/>
        <v>500</v>
      </c>
      <c r="G123" s="489">
        <v>267</v>
      </c>
    </row>
    <row r="124" spans="1:7" s="490" customFormat="1" ht="24">
      <c r="A124" s="741"/>
      <c r="B124" s="741"/>
      <c r="C124" s="485" t="s">
        <v>1404</v>
      </c>
      <c r="D124" s="486">
        <v>250</v>
      </c>
      <c r="E124" s="487">
        <v>20</v>
      </c>
      <c r="F124" s="488">
        <f t="shared" si="1"/>
        <v>5000</v>
      </c>
      <c r="G124" s="489">
        <v>267</v>
      </c>
    </row>
    <row r="125" spans="1:7" s="490" customFormat="1" ht="24">
      <c r="A125" s="741"/>
      <c r="B125" s="741"/>
      <c r="C125" s="485" t="s">
        <v>1405</v>
      </c>
      <c r="D125" s="486">
        <v>250</v>
      </c>
      <c r="E125" s="487">
        <v>20</v>
      </c>
      <c r="F125" s="488">
        <f t="shared" si="1"/>
        <v>5000</v>
      </c>
      <c r="G125" s="489">
        <v>267</v>
      </c>
    </row>
    <row r="126" spans="1:7" s="490" customFormat="1" ht="24">
      <c r="A126" s="741"/>
      <c r="B126" s="741"/>
      <c r="C126" s="485" t="s">
        <v>1406</v>
      </c>
      <c r="D126" s="486">
        <v>700</v>
      </c>
      <c r="E126" s="487">
        <v>12</v>
      </c>
      <c r="F126" s="488">
        <f t="shared" si="1"/>
        <v>8400</v>
      </c>
      <c r="G126" s="489">
        <v>267</v>
      </c>
    </row>
    <row r="127" spans="1:7" s="490" customFormat="1" ht="24">
      <c r="A127" s="741"/>
      <c r="B127" s="741"/>
      <c r="C127" s="485" t="s">
        <v>1407</v>
      </c>
      <c r="D127" s="486">
        <v>700</v>
      </c>
      <c r="E127" s="487">
        <v>20</v>
      </c>
      <c r="F127" s="488">
        <f t="shared" si="1"/>
        <v>14000</v>
      </c>
      <c r="G127" s="489">
        <v>267</v>
      </c>
    </row>
    <row r="128" spans="1:7" s="490" customFormat="1" ht="24">
      <c r="A128" s="741"/>
      <c r="B128" s="741"/>
      <c r="C128" s="485" t="s">
        <v>1408</v>
      </c>
      <c r="D128" s="486">
        <v>50</v>
      </c>
      <c r="E128" s="487">
        <v>5</v>
      </c>
      <c r="F128" s="488">
        <f t="shared" si="1"/>
        <v>250</v>
      </c>
      <c r="G128" s="489">
        <v>267</v>
      </c>
    </row>
    <row r="129" spans="1:7" s="490" customFormat="1" ht="12">
      <c r="A129" s="741"/>
      <c r="B129" s="741"/>
      <c r="C129" s="485" t="s">
        <v>1409</v>
      </c>
      <c r="D129" s="486">
        <v>800</v>
      </c>
      <c r="E129" s="487">
        <v>12</v>
      </c>
      <c r="F129" s="488">
        <f t="shared" si="1"/>
        <v>9600</v>
      </c>
      <c r="G129" s="489">
        <v>267</v>
      </c>
    </row>
    <row r="130" spans="1:7" s="490" customFormat="1" ht="12">
      <c r="A130" s="741"/>
      <c r="B130" s="741"/>
      <c r="C130" s="485" t="s">
        <v>1410</v>
      </c>
      <c r="D130" s="486">
        <v>800</v>
      </c>
      <c r="E130" s="487">
        <v>12</v>
      </c>
      <c r="F130" s="488">
        <f t="shared" si="1"/>
        <v>9600</v>
      </c>
      <c r="G130" s="489">
        <v>267</v>
      </c>
    </row>
    <row r="131" spans="1:7" s="490" customFormat="1" ht="12">
      <c r="A131" s="741"/>
      <c r="B131" s="741"/>
      <c r="C131" s="485" t="s">
        <v>1411</v>
      </c>
      <c r="D131" s="486">
        <v>600</v>
      </c>
      <c r="E131" s="487">
        <v>18</v>
      </c>
      <c r="F131" s="488">
        <f t="shared" si="1"/>
        <v>10800</v>
      </c>
      <c r="G131" s="489">
        <v>267</v>
      </c>
    </row>
    <row r="132" spans="1:7" s="490" customFormat="1" ht="24">
      <c r="A132" s="741"/>
      <c r="B132" s="741"/>
      <c r="C132" s="485" t="s">
        <v>1412</v>
      </c>
      <c r="D132" s="486">
        <v>850</v>
      </c>
      <c r="E132" s="487">
        <v>8</v>
      </c>
      <c r="F132" s="488">
        <f t="shared" si="1"/>
        <v>6800</v>
      </c>
      <c r="G132" s="489">
        <v>267</v>
      </c>
    </row>
    <row r="133" spans="1:7" s="490" customFormat="1" ht="12">
      <c r="A133" s="741"/>
      <c r="B133" s="741"/>
      <c r="C133" s="485" t="s">
        <v>1413</v>
      </c>
      <c r="D133" s="486">
        <v>60</v>
      </c>
      <c r="E133" s="487">
        <v>36</v>
      </c>
      <c r="F133" s="488">
        <f t="shared" si="1"/>
        <v>2160</v>
      </c>
      <c r="G133" s="489">
        <v>267</v>
      </c>
    </row>
    <row r="134" spans="1:7" s="490" customFormat="1" ht="12">
      <c r="A134" s="741"/>
      <c r="B134" s="741"/>
      <c r="C134" s="485" t="s">
        <v>1414</v>
      </c>
      <c r="D134" s="486">
        <v>180</v>
      </c>
      <c r="E134" s="487">
        <v>48</v>
      </c>
      <c r="F134" s="488">
        <f t="shared" si="1"/>
        <v>8640</v>
      </c>
      <c r="G134" s="489">
        <v>267</v>
      </c>
    </row>
    <row r="135" spans="1:7" s="490" customFormat="1" ht="12">
      <c r="A135" s="741"/>
      <c r="B135" s="741"/>
      <c r="C135" s="485" t="s">
        <v>1415</v>
      </c>
      <c r="D135" s="486">
        <v>1700</v>
      </c>
      <c r="E135" s="487">
        <v>3</v>
      </c>
      <c r="F135" s="488">
        <f t="shared" si="1"/>
        <v>5100</v>
      </c>
      <c r="G135" s="489">
        <v>267</v>
      </c>
    </row>
    <row r="136" spans="1:7" s="490" customFormat="1" ht="12">
      <c r="A136" s="741"/>
      <c r="B136" s="741"/>
      <c r="C136" s="485" t="s">
        <v>1416</v>
      </c>
      <c r="D136" s="486">
        <v>1700</v>
      </c>
      <c r="E136" s="487">
        <v>3</v>
      </c>
      <c r="F136" s="488">
        <f t="shared" ref="F136:F199" si="2">D136*E136</f>
        <v>5100</v>
      </c>
      <c r="G136" s="489">
        <v>267</v>
      </c>
    </row>
    <row r="137" spans="1:7" s="490" customFormat="1" ht="12">
      <c r="A137" s="741"/>
      <c r="B137" s="741"/>
      <c r="C137" s="485" t="s">
        <v>1417</v>
      </c>
      <c r="D137" s="486">
        <v>1700</v>
      </c>
      <c r="E137" s="487">
        <v>2</v>
      </c>
      <c r="F137" s="488">
        <f t="shared" si="2"/>
        <v>3400</v>
      </c>
      <c r="G137" s="489">
        <v>267</v>
      </c>
    </row>
    <row r="138" spans="1:7" s="490" customFormat="1" ht="24">
      <c r="A138" s="741"/>
      <c r="B138" s="741"/>
      <c r="C138" s="485" t="s">
        <v>1418</v>
      </c>
      <c r="D138" s="486">
        <v>200</v>
      </c>
      <c r="E138" s="487">
        <v>2</v>
      </c>
      <c r="F138" s="488">
        <f t="shared" si="2"/>
        <v>400</v>
      </c>
      <c r="G138" s="489">
        <v>267</v>
      </c>
    </row>
    <row r="139" spans="1:7" s="490" customFormat="1" ht="24">
      <c r="A139" s="741"/>
      <c r="B139" s="741"/>
      <c r="C139" s="485" t="s">
        <v>1419</v>
      </c>
      <c r="D139" s="486">
        <v>5</v>
      </c>
      <c r="E139" s="487">
        <v>300</v>
      </c>
      <c r="F139" s="488">
        <f t="shared" si="2"/>
        <v>1500</v>
      </c>
      <c r="G139" s="489">
        <v>268</v>
      </c>
    </row>
    <row r="140" spans="1:7" ht="24">
      <c r="A140" s="741"/>
      <c r="B140" s="741"/>
      <c r="C140" s="243" t="s">
        <v>1420</v>
      </c>
      <c r="D140" s="482">
        <v>3000</v>
      </c>
      <c r="E140" s="483">
        <v>3</v>
      </c>
      <c r="F140" s="484">
        <f t="shared" si="2"/>
        <v>9000</v>
      </c>
      <c r="G140" s="236">
        <v>268</v>
      </c>
    </row>
    <row r="141" spans="1:7" ht="36">
      <c r="A141" s="741"/>
      <c r="B141" s="741"/>
      <c r="C141" s="243" t="s">
        <v>1421</v>
      </c>
      <c r="D141" s="482">
        <v>30</v>
      </c>
      <c r="E141" s="483">
        <v>200</v>
      </c>
      <c r="F141" s="484">
        <f t="shared" si="2"/>
        <v>6000</v>
      </c>
      <c r="G141" s="236">
        <v>268</v>
      </c>
    </row>
    <row r="142" spans="1:7" ht="24">
      <c r="A142" s="741"/>
      <c r="B142" s="741"/>
      <c r="C142" s="243" t="s">
        <v>1422</v>
      </c>
      <c r="D142" s="482">
        <v>150</v>
      </c>
      <c r="E142" s="483">
        <v>50</v>
      </c>
      <c r="F142" s="484">
        <f t="shared" si="2"/>
        <v>7500</v>
      </c>
      <c r="G142" s="236">
        <v>268</v>
      </c>
    </row>
    <row r="143" spans="1:7" ht="12">
      <c r="A143" s="741"/>
      <c r="B143" s="741"/>
      <c r="C143" s="243" t="s">
        <v>1423</v>
      </c>
      <c r="D143" s="482">
        <v>3</v>
      </c>
      <c r="E143" s="483">
        <v>100</v>
      </c>
      <c r="F143" s="484">
        <f t="shared" si="2"/>
        <v>300</v>
      </c>
      <c r="G143" s="236">
        <v>268</v>
      </c>
    </row>
    <row r="144" spans="1:7" ht="84">
      <c r="A144" s="741"/>
      <c r="B144" s="741"/>
      <c r="C144" s="243" t="s">
        <v>1424</v>
      </c>
      <c r="D144" s="482">
        <v>500</v>
      </c>
      <c r="E144" s="483">
        <v>31</v>
      </c>
      <c r="F144" s="484">
        <f t="shared" si="2"/>
        <v>15500</v>
      </c>
      <c r="G144" s="236">
        <v>268</v>
      </c>
    </row>
    <row r="145" spans="1:7" ht="24">
      <c r="A145" s="741"/>
      <c r="B145" s="741"/>
      <c r="C145" s="243" t="s">
        <v>1425</v>
      </c>
      <c r="D145" s="482">
        <v>200</v>
      </c>
      <c r="E145" s="483">
        <v>6</v>
      </c>
      <c r="F145" s="484">
        <f t="shared" si="2"/>
        <v>1200</v>
      </c>
      <c r="G145" s="236">
        <v>268</v>
      </c>
    </row>
    <row r="146" spans="1:7" ht="72">
      <c r="A146" s="741"/>
      <c r="B146" s="741"/>
      <c r="C146" s="243" t="s">
        <v>1426</v>
      </c>
      <c r="D146" s="482">
        <v>8000</v>
      </c>
      <c r="E146" s="483">
        <v>2</v>
      </c>
      <c r="F146" s="484">
        <f t="shared" si="2"/>
        <v>16000</v>
      </c>
      <c r="G146" s="236">
        <v>268</v>
      </c>
    </row>
    <row r="147" spans="1:7" ht="24">
      <c r="A147" s="741"/>
      <c r="B147" s="741"/>
      <c r="C147" s="243" t="s">
        <v>1427</v>
      </c>
      <c r="D147" s="482">
        <v>5</v>
      </c>
      <c r="E147" s="483">
        <v>30</v>
      </c>
      <c r="F147" s="484">
        <f t="shared" si="2"/>
        <v>150</v>
      </c>
      <c r="G147" s="236">
        <v>268</v>
      </c>
    </row>
    <row r="148" spans="1:7" ht="36">
      <c r="A148" s="741"/>
      <c r="B148" s="741"/>
      <c r="C148" s="243" t="s">
        <v>1428</v>
      </c>
      <c r="D148" s="482">
        <v>1.5</v>
      </c>
      <c r="E148" s="483">
        <v>500</v>
      </c>
      <c r="F148" s="484">
        <f t="shared" si="2"/>
        <v>750</v>
      </c>
      <c r="G148" s="236">
        <v>268</v>
      </c>
    </row>
    <row r="149" spans="1:7" ht="12">
      <c r="A149" s="741"/>
      <c r="B149" s="741"/>
      <c r="C149" s="243" t="s">
        <v>1429</v>
      </c>
      <c r="D149" s="482">
        <v>500</v>
      </c>
      <c r="E149" s="483">
        <v>6</v>
      </c>
      <c r="F149" s="484">
        <f t="shared" si="2"/>
        <v>3000</v>
      </c>
      <c r="G149" s="236">
        <v>268</v>
      </c>
    </row>
    <row r="150" spans="1:7" ht="12">
      <c r="A150" s="741"/>
      <c r="B150" s="741"/>
      <c r="C150" s="243" t="s">
        <v>1430</v>
      </c>
      <c r="D150" s="482">
        <v>300</v>
      </c>
      <c r="E150" s="483">
        <v>8</v>
      </c>
      <c r="F150" s="484">
        <f t="shared" si="2"/>
        <v>2400</v>
      </c>
      <c r="G150" s="236">
        <v>268</v>
      </c>
    </row>
    <row r="151" spans="1:7" ht="12">
      <c r="A151" s="741"/>
      <c r="B151" s="741"/>
      <c r="C151" s="243" t="s">
        <v>1431</v>
      </c>
      <c r="D151" s="482">
        <v>45</v>
      </c>
      <c r="E151" s="483">
        <v>50</v>
      </c>
      <c r="F151" s="484">
        <f t="shared" si="2"/>
        <v>2250</v>
      </c>
      <c r="G151" s="236">
        <v>268</v>
      </c>
    </row>
    <row r="152" spans="1:7" ht="48">
      <c r="A152" s="741"/>
      <c r="B152" s="741"/>
      <c r="C152" s="243" t="s">
        <v>1432</v>
      </c>
      <c r="D152" s="482">
        <v>5000</v>
      </c>
      <c r="E152" s="483">
        <v>2</v>
      </c>
      <c r="F152" s="484">
        <f t="shared" si="2"/>
        <v>10000</v>
      </c>
      <c r="G152" s="236">
        <v>268</v>
      </c>
    </row>
    <row r="153" spans="1:7" ht="24">
      <c r="A153" s="741"/>
      <c r="B153" s="741"/>
      <c r="C153" s="243" t="s">
        <v>1433</v>
      </c>
      <c r="D153" s="482">
        <v>30</v>
      </c>
      <c r="E153" s="483">
        <v>1</v>
      </c>
      <c r="F153" s="484">
        <f t="shared" si="2"/>
        <v>30</v>
      </c>
      <c r="G153" s="236">
        <v>268</v>
      </c>
    </row>
    <row r="154" spans="1:7" ht="12">
      <c r="A154" s="741"/>
      <c r="B154" s="741"/>
      <c r="C154" s="243" t="s">
        <v>1434</v>
      </c>
      <c r="D154" s="482">
        <v>45</v>
      </c>
      <c r="E154" s="483">
        <v>4</v>
      </c>
      <c r="F154" s="484">
        <f t="shared" si="2"/>
        <v>180</v>
      </c>
      <c r="G154" s="236">
        <v>268</v>
      </c>
    </row>
    <row r="155" spans="1:7" ht="60">
      <c r="A155" s="741"/>
      <c r="B155" s="741"/>
      <c r="C155" s="243" t="s">
        <v>1435</v>
      </c>
      <c r="D155" s="482">
        <v>90</v>
      </c>
      <c r="E155" s="483">
        <v>48</v>
      </c>
      <c r="F155" s="484">
        <f t="shared" si="2"/>
        <v>4320</v>
      </c>
      <c r="G155" s="236">
        <v>269</v>
      </c>
    </row>
    <row r="156" spans="1:7" ht="12">
      <c r="A156" s="741"/>
      <c r="B156" s="741"/>
      <c r="C156" s="243" t="s">
        <v>1436</v>
      </c>
      <c r="D156" s="482">
        <v>70</v>
      </c>
      <c r="E156" s="483">
        <v>50</v>
      </c>
      <c r="F156" s="484">
        <f t="shared" si="2"/>
        <v>3500</v>
      </c>
      <c r="G156" s="236">
        <v>274</v>
      </c>
    </row>
    <row r="157" spans="1:7" ht="12">
      <c r="A157" s="741"/>
      <c r="B157" s="741"/>
      <c r="C157" s="243" t="s">
        <v>1437</v>
      </c>
      <c r="D157" s="482">
        <v>50</v>
      </c>
      <c r="E157" s="483">
        <v>300</v>
      </c>
      <c r="F157" s="484">
        <f t="shared" si="2"/>
        <v>15000</v>
      </c>
      <c r="G157" s="236">
        <v>275</v>
      </c>
    </row>
    <row r="158" spans="1:7" ht="12.75" customHeight="1">
      <c r="A158" s="741"/>
      <c r="B158" s="741"/>
      <c r="C158" s="243" t="s">
        <v>1438</v>
      </c>
      <c r="D158" s="482">
        <v>990</v>
      </c>
      <c r="E158" s="483">
        <v>10</v>
      </c>
      <c r="F158" s="484">
        <f t="shared" si="2"/>
        <v>9900</v>
      </c>
      <c r="G158" s="236">
        <v>281</v>
      </c>
    </row>
    <row r="159" spans="1:7" ht="12">
      <c r="A159" s="741"/>
      <c r="B159" s="741"/>
      <c r="C159" s="243" t="s">
        <v>1439</v>
      </c>
      <c r="D159" s="482">
        <v>700</v>
      </c>
      <c r="E159" s="483">
        <v>10</v>
      </c>
      <c r="F159" s="484">
        <f t="shared" si="2"/>
        <v>7000</v>
      </c>
      <c r="G159" s="236">
        <v>281</v>
      </c>
    </row>
    <row r="160" spans="1:7" ht="24">
      <c r="A160" s="741"/>
      <c r="B160" s="741"/>
      <c r="C160" s="243" t="s">
        <v>1440</v>
      </c>
      <c r="D160" s="482">
        <v>320</v>
      </c>
      <c r="E160" s="483">
        <v>1</v>
      </c>
      <c r="F160" s="484">
        <f t="shared" si="2"/>
        <v>320</v>
      </c>
      <c r="G160" s="236">
        <v>282</v>
      </c>
    </row>
    <row r="161" spans="1:7" ht="12">
      <c r="A161" s="741"/>
      <c r="B161" s="741"/>
      <c r="C161" s="243" t="s">
        <v>1441</v>
      </c>
      <c r="D161" s="482">
        <v>1500</v>
      </c>
      <c r="E161" s="483">
        <v>1</v>
      </c>
      <c r="F161" s="484">
        <f t="shared" si="2"/>
        <v>1500</v>
      </c>
      <c r="G161" s="236">
        <v>283</v>
      </c>
    </row>
    <row r="162" spans="1:7" ht="12">
      <c r="A162" s="741"/>
      <c r="B162" s="741"/>
      <c r="C162" s="243" t="s">
        <v>1442</v>
      </c>
      <c r="D162" s="482">
        <v>150</v>
      </c>
      <c r="E162" s="483">
        <v>2</v>
      </c>
      <c r="F162" s="484">
        <f t="shared" si="2"/>
        <v>300</v>
      </c>
      <c r="G162" s="236">
        <v>283</v>
      </c>
    </row>
    <row r="163" spans="1:7" ht="12">
      <c r="A163" s="741"/>
      <c r="B163" s="741"/>
      <c r="C163" s="243" t="s">
        <v>1443</v>
      </c>
      <c r="D163" s="482">
        <v>45</v>
      </c>
      <c r="E163" s="483">
        <v>20</v>
      </c>
      <c r="F163" s="484">
        <f t="shared" si="2"/>
        <v>900</v>
      </c>
      <c r="G163" s="236">
        <v>283</v>
      </c>
    </row>
    <row r="164" spans="1:7" ht="24">
      <c r="A164" s="741"/>
      <c r="B164" s="741"/>
      <c r="C164" s="243" t="s">
        <v>1444</v>
      </c>
      <c r="D164" s="482">
        <v>800</v>
      </c>
      <c r="E164" s="483">
        <v>10</v>
      </c>
      <c r="F164" s="484">
        <f t="shared" si="2"/>
        <v>8000</v>
      </c>
      <c r="G164" s="236">
        <v>284</v>
      </c>
    </row>
    <row r="165" spans="1:7" ht="24">
      <c r="A165" s="741"/>
      <c r="B165" s="741"/>
      <c r="C165" s="243" t="s">
        <v>1445</v>
      </c>
      <c r="D165" s="482">
        <v>500</v>
      </c>
      <c r="E165" s="483">
        <v>4</v>
      </c>
      <c r="F165" s="484">
        <f t="shared" si="2"/>
        <v>2000</v>
      </c>
      <c r="G165" s="236">
        <v>284</v>
      </c>
    </row>
    <row r="166" spans="1:7" ht="12">
      <c r="A166" s="741"/>
      <c r="B166" s="741"/>
      <c r="C166" s="243" t="s">
        <v>1446</v>
      </c>
      <c r="D166" s="482">
        <v>1000</v>
      </c>
      <c r="E166" s="483">
        <v>2</v>
      </c>
      <c r="F166" s="484">
        <f t="shared" si="2"/>
        <v>2000</v>
      </c>
      <c r="G166" s="236">
        <v>284</v>
      </c>
    </row>
    <row r="167" spans="1:7" ht="12">
      <c r="A167" s="741"/>
      <c r="B167" s="741"/>
      <c r="C167" s="243" t="s">
        <v>1447</v>
      </c>
      <c r="D167" s="482">
        <v>1500</v>
      </c>
      <c r="E167" s="483">
        <v>2</v>
      </c>
      <c r="F167" s="484">
        <f t="shared" si="2"/>
        <v>3000</v>
      </c>
      <c r="G167" s="236">
        <v>284</v>
      </c>
    </row>
    <row r="168" spans="1:7" ht="12">
      <c r="A168" s="741"/>
      <c r="B168" s="741"/>
      <c r="C168" s="243" t="s">
        <v>1448</v>
      </c>
      <c r="D168" s="482">
        <v>450</v>
      </c>
      <c r="E168" s="483">
        <v>2</v>
      </c>
      <c r="F168" s="484">
        <f t="shared" si="2"/>
        <v>900</v>
      </c>
      <c r="G168" s="236">
        <v>284</v>
      </c>
    </row>
    <row r="169" spans="1:7" ht="12">
      <c r="A169" s="741"/>
      <c r="B169" s="741"/>
      <c r="C169" s="243" t="s">
        <v>1449</v>
      </c>
      <c r="D169" s="482">
        <v>1500</v>
      </c>
      <c r="E169" s="483">
        <v>3</v>
      </c>
      <c r="F169" s="484">
        <f t="shared" si="2"/>
        <v>4500</v>
      </c>
      <c r="G169" s="236">
        <v>285</v>
      </c>
    </row>
    <row r="170" spans="1:7" ht="36">
      <c r="A170" s="741"/>
      <c r="B170" s="741"/>
      <c r="C170" s="243" t="s">
        <v>1450</v>
      </c>
      <c r="D170" s="482">
        <v>1500</v>
      </c>
      <c r="E170" s="483">
        <v>6</v>
      </c>
      <c r="F170" s="484">
        <f t="shared" si="2"/>
        <v>9000</v>
      </c>
      <c r="G170" s="236">
        <v>286</v>
      </c>
    </row>
    <row r="171" spans="1:7" ht="12">
      <c r="A171" s="741"/>
      <c r="B171" s="741"/>
      <c r="C171" s="243" t="s">
        <v>1451</v>
      </c>
      <c r="D171" s="482">
        <v>75</v>
      </c>
      <c r="E171" s="483">
        <v>10</v>
      </c>
      <c r="F171" s="484">
        <f t="shared" si="2"/>
        <v>750</v>
      </c>
      <c r="G171" s="236">
        <v>286</v>
      </c>
    </row>
    <row r="172" spans="1:7" ht="12">
      <c r="A172" s="741"/>
      <c r="B172" s="741"/>
      <c r="C172" s="243" t="s">
        <v>1452</v>
      </c>
      <c r="D172" s="482">
        <v>200</v>
      </c>
      <c r="E172" s="483">
        <v>10</v>
      </c>
      <c r="F172" s="484">
        <f t="shared" si="2"/>
        <v>2000</v>
      </c>
      <c r="G172" s="236">
        <v>286</v>
      </c>
    </row>
    <row r="173" spans="1:7" ht="24">
      <c r="A173" s="741"/>
      <c r="B173" s="741"/>
      <c r="C173" s="243" t="s">
        <v>1453</v>
      </c>
      <c r="D173" s="482">
        <v>450</v>
      </c>
      <c r="E173" s="483">
        <v>10</v>
      </c>
      <c r="F173" s="484">
        <f t="shared" si="2"/>
        <v>4500</v>
      </c>
      <c r="G173" s="236">
        <v>286</v>
      </c>
    </row>
    <row r="174" spans="1:7" ht="60">
      <c r="A174" s="741"/>
      <c r="B174" s="741"/>
      <c r="C174" s="243" t="s">
        <v>1454</v>
      </c>
      <c r="D174" s="482">
        <v>5000</v>
      </c>
      <c r="E174" s="483">
        <v>6</v>
      </c>
      <c r="F174" s="484">
        <f t="shared" si="2"/>
        <v>30000</v>
      </c>
      <c r="G174" s="236">
        <v>286</v>
      </c>
    </row>
    <row r="175" spans="1:7" ht="24">
      <c r="A175" s="741"/>
      <c r="B175" s="741"/>
      <c r="C175" s="243" t="s">
        <v>1455</v>
      </c>
      <c r="D175" s="482">
        <v>300</v>
      </c>
      <c r="E175" s="483">
        <v>8</v>
      </c>
      <c r="F175" s="484">
        <f t="shared" si="2"/>
        <v>2400</v>
      </c>
      <c r="G175" s="236">
        <v>286</v>
      </c>
    </row>
    <row r="176" spans="1:7" ht="24">
      <c r="A176" s="741"/>
      <c r="B176" s="741"/>
      <c r="C176" s="243" t="s">
        <v>1456</v>
      </c>
      <c r="D176" s="482">
        <v>350</v>
      </c>
      <c r="E176" s="483">
        <v>10</v>
      </c>
      <c r="F176" s="484">
        <f t="shared" si="2"/>
        <v>3500</v>
      </c>
      <c r="G176" s="236">
        <v>286</v>
      </c>
    </row>
    <row r="177" spans="1:7" ht="12">
      <c r="A177" s="741"/>
      <c r="B177" s="741"/>
      <c r="C177" s="243" t="s">
        <v>1457</v>
      </c>
      <c r="D177" s="482">
        <v>100</v>
      </c>
      <c r="E177" s="483">
        <v>2</v>
      </c>
      <c r="F177" s="484">
        <f t="shared" si="2"/>
        <v>200</v>
      </c>
      <c r="G177" s="236">
        <v>286</v>
      </c>
    </row>
    <row r="178" spans="1:7" ht="12">
      <c r="A178" s="741"/>
      <c r="B178" s="741"/>
      <c r="C178" s="243" t="s">
        <v>1458</v>
      </c>
      <c r="D178" s="482">
        <v>300</v>
      </c>
      <c r="E178" s="483">
        <v>2</v>
      </c>
      <c r="F178" s="484">
        <f t="shared" si="2"/>
        <v>600</v>
      </c>
      <c r="G178" s="236">
        <v>286</v>
      </c>
    </row>
    <row r="179" spans="1:7" ht="12">
      <c r="A179" s="741"/>
      <c r="B179" s="741"/>
      <c r="C179" s="243" t="s">
        <v>1459</v>
      </c>
      <c r="D179" s="482">
        <v>560</v>
      </c>
      <c r="E179" s="483">
        <v>24</v>
      </c>
      <c r="F179" s="484">
        <f t="shared" si="2"/>
        <v>13440</v>
      </c>
      <c r="G179" s="236">
        <v>286</v>
      </c>
    </row>
    <row r="180" spans="1:7" ht="12">
      <c r="A180" s="741"/>
      <c r="B180" s="741"/>
      <c r="C180" s="243" t="s">
        <v>1460</v>
      </c>
      <c r="D180" s="482">
        <v>1200</v>
      </c>
      <c r="E180" s="483">
        <v>2</v>
      </c>
      <c r="F180" s="484">
        <f t="shared" si="2"/>
        <v>2400</v>
      </c>
      <c r="G180" s="236">
        <v>286</v>
      </c>
    </row>
    <row r="181" spans="1:7" ht="12">
      <c r="A181" s="741"/>
      <c r="B181" s="741"/>
      <c r="C181" s="243" t="s">
        <v>1461</v>
      </c>
      <c r="D181" s="482">
        <v>990</v>
      </c>
      <c r="E181" s="483">
        <v>2</v>
      </c>
      <c r="F181" s="484">
        <f t="shared" si="2"/>
        <v>1980</v>
      </c>
      <c r="G181" s="236">
        <v>286</v>
      </c>
    </row>
    <row r="182" spans="1:7" ht="12">
      <c r="A182" s="741"/>
      <c r="B182" s="741"/>
      <c r="C182" s="243" t="s">
        <v>1462</v>
      </c>
      <c r="D182" s="482">
        <v>850</v>
      </c>
      <c r="E182" s="483">
        <v>2</v>
      </c>
      <c r="F182" s="484">
        <f t="shared" si="2"/>
        <v>1700</v>
      </c>
      <c r="G182" s="236">
        <v>286</v>
      </c>
    </row>
    <row r="183" spans="1:7" ht="12">
      <c r="A183" s="741"/>
      <c r="B183" s="741"/>
      <c r="C183" s="243" t="s">
        <v>1463</v>
      </c>
      <c r="D183" s="482">
        <v>1200</v>
      </c>
      <c r="E183" s="483">
        <v>2</v>
      </c>
      <c r="F183" s="484">
        <f t="shared" si="2"/>
        <v>2400</v>
      </c>
      <c r="G183" s="236">
        <v>286</v>
      </c>
    </row>
    <row r="184" spans="1:7" ht="12">
      <c r="A184" s="741"/>
      <c r="B184" s="741"/>
      <c r="C184" s="243" t="s">
        <v>1464</v>
      </c>
      <c r="D184" s="482">
        <v>750</v>
      </c>
      <c r="E184" s="483">
        <v>1</v>
      </c>
      <c r="F184" s="484">
        <f t="shared" si="2"/>
        <v>750</v>
      </c>
      <c r="G184" s="236">
        <v>289</v>
      </c>
    </row>
    <row r="185" spans="1:7" ht="12">
      <c r="A185" s="741"/>
      <c r="B185" s="741"/>
      <c r="C185" s="243" t="s">
        <v>1465</v>
      </c>
      <c r="D185" s="482">
        <v>25</v>
      </c>
      <c r="E185" s="483">
        <v>2</v>
      </c>
      <c r="F185" s="484">
        <f t="shared" si="2"/>
        <v>50</v>
      </c>
      <c r="G185" s="236">
        <v>289</v>
      </c>
    </row>
    <row r="186" spans="1:7" ht="48">
      <c r="A186" s="741"/>
      <c r="B186" s="741"/>
      <c r="C186" s="243" t="s">
        <v>1466</v>
      </c>
      <c r="D186" s="482">
        <v>350</v>
      </c>
      <c r="E186" s="483">
        <v>15</v>
      </c>
      <c r="F186" s="484">
        <f t="shared" si="2"/>
        <v>5250</v>
      </c>
      <c r="G186" s="236">
        <v>291</v>
      </c>
    </row>
    <row r="187" spans="1:7" ht="12">
      <c r="A187" s="741"/>
      <c r="B187" s="741"/>
      <c r="C187" s="243" t="s">
        <v>4916</v>
      </c>
      <c r="D187" s="482">
        <v>65.25</v>
      </c>
      <c r="E187" s="483">
        <v>100</v>
      </c>
      <c r="F187" s="484">
        <f t="shared" si="2"/>
        <v>6525</v>
      </c>
      <c r="G187" s="236">
        <v>291</v>
      </c>
    </row>
    <row r="188" spans="1:7" ht="36">
      <c r="A188" s="741"/>
      <c r="B188" s="741"/>
      <c r="C188" s="243" t="s">
        <v>4917</v>
      </c>
      <c r="D188" s="482">
        <v>13</v>
      </c>
      <c r="E188" s="483">
        <v>800</v>
      </c>
      <c r="F188" s="484">
        <f t="shared" si="2"/>
        <v>10400</v>
      </c>
      <c r="G188" s="236">
        <v>291</v>
      </c>
    </row>
    <row r="189" spans="1:7" ht="24">
      <c r="A189" s="741"/>
      <c r="B189" s="741"/>
      <c r="C189" s="243" t="s">
        <v>1469</v>
      </c>
      <c r="D189" s="482">
        <v>2.65</v>
      </c>
      <c r="E189" s="483">
        <v>7</v>
      </c>
      <c r="F189" s="484">
        <f t="shared" si="2"/>
        <v>18.55</v>
      </c>
      <c r="G189" s="236">
        <v>291</v>
      </c>
    </row>
    <row r="190" spans="1:7" ht="12">
      <c r="A190" s="741"/>
      <c r="B190" s="741"/>
      <c r="C190" s="243" t="s">
        <v>1471</v>
      </c>
      <c r="D190" s="482">
        <v>15</v>
      </c>
      <c r="E190" s="483">
        <v>100</v>
      </c>
      <c r="F190" s="484">
        <f t="shared" si="2"/>
        <v>1500</v>
      </c>
      <c r="G190" s="236">
        <v>291</v>
      </c>
    </row>
    <row r="191" spans="1:7" ht="12">
      <c r="A191" s="741"/>
      <c r="B191" s="741"/>
      <c r="C191" s="243" t="s">
        <v>1472</v>
      </c>
      <c r="D191" s="482">
        <v>12</v>
      </c>
      <c r="E191" s="483">
        <v>100</v>
      </c>
      <c r="F191" s="484">
        <f t="shared" si="2"/>
        <v>1200</v>
      </c>
      <c r="G191" s="236">
        <v>291</v>
      </c>
    </row>
    <row r="192" spans="1:7" ht="12">
      <c r="A192" s="741"/>
      <c r="B192" s="741"/>
      <c r="C192" s="243" t="s">
        <v>1473</v>
      </c>
      <c r="D192" s="482">
        <v>40</v>
      </c>
      <c r="E192" s="483">
        <v>500</v>
      </c>
      <c r="F192" s="484">
        <f t="shared" si="2"/>
        <v>20000</v>
      </c>
      <c r="G192" s="236">
        <v>291</v>
      </c>
    </row>
    <row r="193" spans="1:7" ht="12">
      <c r="A193" s="741"/>
      <c r="B193" s="741"/>
      <c r="C193" s="243" t="s">
        <v>1474</v>
      </c>
      <c r="D193" s="482">
        <v>40</v>
      </c>
      <c r="E193" s="483">
        <v>500</v>
      </c>
      <c r="F193" s="484">
        <f t="shared" si="2"/>
        <v>20000</v>
      </c>
      <c r="G193" s="236">
        <v>291</v>
      </c>
    </row>
    <row r="194" spans="1:7" ht="12">
      <c r="A194" s="741"/>
      <c r="B194" s="741"/>
      <c r="C194" s="243" t="s">
        <v>1475</v>
      </c>
      <c r="D194" s="482">
        <v>40</v>
      </c>
      <c r="E194" s="483">
        <v>500</v>
      </c>
      <c r="F194" s="484">
        <f t="shared" si="2"/>
        <v>20000</v>
      </c>
      <c r="G194" s="236">
        <v>291</v>
      </c>
    </row>
    <row r="195" spans="1:7" ht="12">
      <c r="A195" s="741"/>
      <c r="B195" s="741"/>
      <c r="C195" s="243" t="s">
        <v>1476</v>
      </c>
      <c r="D195" s="482">
        <v>25</v>
      </c>
      <c r="E195" s="483">
        <v>500</v>
      </c>
      <c r="F195" s="484">
        <f t="shared" si="2"/>
        <v>12500</v>
      </c>
      <c r="G195" s="236">
        <v>291</v>
      </c>
    </row>
    <row r="196" spans="1:7" ht="24">
      <c r="A196" s="741"/>
      <c r="B196" s="741"/>
      <c r="C196" s="243" t="s">
        <v>4918</v>
      </c>
      <c r="D196" s="482">
        <v>189</v>
      </c>
      <c r="E196" s="483">
        <v>40</v>
      </c>
      <c r="F196" s="484">
        <f t="shared" si="2"/>
        <v>7560</v>
      </c>
      <c r="G196" s="236">
        <v>291</v>
      </c>
    </row>
    <row r="197" spans="1:7" ht="24">
      <c r="A197" s="741"/>
      <c r="B197" s="741"/>
      <c r="C197" s="243" t="s">
        <v>1477</v>
      </c>
      <c r="D197" s="482">
        <v>5</v>
      </c>
      <c r="E197" s="483">
        <v>1000</v>
      </c>
      <c r="F197" s="484">
        <f t="shared" si="2"/>
        <v>5000</v>
      </c>
      <c r="G197" s="236">
        <v>291</v>
      </c>
    </row>
    <row r="198" spans="1:7" ht="12">
      <c r="A198" s="741"/>
      <c r="B198" s="741"/>
      <c r="C198" s="243" t="s">
        <v>1485</v>
      </c>
      <c r="D198" s="482">
        <v>5</v>
      </c>
      <c r="E198" s="483">
        <v>500</v>
      </c>
      <c r="F198" s="484">
        <f t="shared" si="2"/>
        <v>2500</v>
      </c>
      <c r="G198" s="236">
        <v>291</v>
      </c>
    </row>
    <row r="199" spans="1:7" ht="12">
      <c r="A199" s="741"/>
      <c r="B199" s="741"/>
      <c r="C199" s="243" t="s">
        <v>1478</v>
      </c>
      <c r="D199" s="482">
        <v>10</v>
      </c>
      <c r="E199" s="483">
        <v>100</v>
      </c>
      <c r="F199" s="484">
        <f t="shared" si="2"/>
        <v>1000</v>
      </c>
      <c r="G199" s="236">
        <v>291</v>
      </c>
    </row>
    <row r="200" spans="1:7" ht="24">
      <c r="A200" s="741"/>
      <c r="B200" s="741"/>
      <c r="C200" s="243" t="s">
        <v>4919</v>
      </c>
      <c r="D200" s="482">
        <v>2</v>
      </c>
      <c r="E200" s="483">
        <v>1200</v>
      </c>
      <c r="F200" s="484">
        <f t="shared" ref="F200:F263" si="3">D200*E200</f>
        <v>2400</v>
      </c>
      <c r="G200" s="236">
        <v>291</v>
      </c>
    </row>
    <row r="201" spans="1:7" ht="24">
      <c r="A201" s="741"/>
      <c r="B201" s="741"/>
      <c r="C201" s="243" t="s">
        <v>4920</v>
      </c>
      <c r="D201" s="482">
        <v>2.5</v>
      </c>
      <c r="E201" s="483">
        <v>1200</v>
      </c>
      <c r="F201" s="484">
        <f t="shared" si="3"/>
        <v>3000</v>
      </c>
      <c r="G201" s="236">
        <v>291</v>
      </c>
    </row>
    <row r="202" spans="1:7" ht="12">
      <c r="A202" s="741"/>
      <c r="B202" s="741"/>
      <c r="C202" s="243" t="s">
        <v>4921</v>
      </c>
      <c r="D202" s="482">
        <v>175</v>
      </c>
      <c r="E202" s="483">
        <v>50</v>
      </c>
      <c r="F202" s="484">
        <f t="shared" si="3"/>
        <v>8750</v>
      </c>
      <c r="G202" s="236">
        <v>291</v>
      </c>
    </row>
    <row r="203" spans="1:7" ht="12">
      <c r="A203" s="741"/>
      <c r="B203" s="741"/>
      <c r="C203" s="243" t="s">
        <v>1482</v>
      </c>
      <c r="D203" s="482">
        <v>4</v>
      </c>
      <c r="E203" s="483">
        <v>800</v>
      </c>
      <c r="F203" s="484">
        <f t="shared" si="3"/>
        <v>3200</v>
      </c>
      <c r="G203" s="236">
        <v>291</v>
      </c>
    </row>
    <row r="204" spans="1:7" ht="12">
      <c r="A204" s="741"/>
      <c r="B204" s="741"/>
      <c r="C204" s="243" t="s">
        <v>4922</v>
      </c>
      <c r="D204" s="482">
        <v>8.65</v>
      </c>
      <c r="E204" s="483">
        <v>800</v>
      </c>
      <c r="F204" s="484">
        <f t="shared" si="3"/>
        <v>6920</v>
      </c>
      <c r="G204" s="236">
        <v>291</v>
      </c>
    </row>
    <row r="205" spans="1:7" ht="12">
      <c r="A205" s="741"/>
      <c r="B205" s="741"/>
      <c r="C205" s="243" t="s">
        <v>4923</v>
      </c>
      <c r="D205" s="482">
        <v>10</v>
      </c>
      <c r="E205" s="483">
        <v>800</v>
      </c>
      <c r="F205" s="484">
        <f t="shared" si="3"/>
        <v>8000</v>
      </c>
      <c r="G205" s="236">
        <v>291</v>
      </c>
    </row>
    <row r="206" spans="1:7" ht="12">
      <c r="A206" s="741"/>
      <c r="B206" s="741"/>
      <c r="C206" s="243" t="s">
        <v>946</v>
      </c>
      <c r="D206" s="482">
        <v>9</v>
      </c>
      <c r="E206" s="483">
        <v>50</v>
      </c>
      <c r="F206" s="484">
        <f t="shared" si="3"/>
        <v>450</v>
      </c>
      <c r="G206" s="236">
        <v>291</v>
      </c>
    </row>
    <row r="207" spans="1:7" ht="12">
      <c r="A207" s="741"/>
      <c r="B207" s="741"/>
      <c r="C207" s="243" t="s">
        <v>1484</v>
      </c>
      <c r="D207" s="482">
        <v>8.5</v>
      </c>
      <c r="E207" s="483">
        <v>50</v>
      </c>
      <c r="F207" s="484">
        <f t="shared" si="3"/>
        <v>425</v>
      </c>
      <c r="G207" s="236">
        <v>291</v>
      </c>
    </row>
    <row r="208" spans="1:7" ht="24">
      <c r="A208" s="741"/>
      <c r="B208" s="741"/>
      <c r="C208" s="243" t="s">
        <v>4924</v>
      </c>
      <c r="D208" s="482">
        <v>9.85</v>
      </c>
      <c r="E208" s="483">
        <v>35</v>
      </c>
      <c r="F208" s="484">
        <f t="shared" si="3"/>
        <v>344.75</v>
      </c>
      <c r="G208" s="236">
        <v>291</v>
      </c>
    </row>
    <row r="209" spans="1:7" ht="12">
      <c r="A209" s="741"/>
      <c r="B209" s="741"/>
      <c r="C209" s="243" t="s">
        <v>1486</v>
      </c>
      <c r="D209" s="482">
        <v>50</v>
      </c>
      <c r="E209" s="483">
        <v>8</v>
      </c>
      <c r="F209" s="484">
        <f t="shared" si="3"/>
        <v>400</v>
      </c>
      <c r="G209" s="236">
        <v>291</v>
      </c>
    </row>
    <row r="210" spans="1:7" ht="12">
      <c r="A210" s="741"/>
      <c r="B210" s="741"/>
      <c r="C210" s="243" t="s">
        <v>1487</v>
      </c>
      <c r="D210" s="482">
        <v>150</v>
      </c>
      <c r="E210" s="483">
        <v>35</v>
      </c>
      <c r="F210" s="484">
        <f t="shared" si="3"/>
        <v>5250</v>
      </c>
      <c r="G210" s="236">
        <v>291</v>
      </c>
    </row>
    <row r="211" spans="1:7" ht="24">
      <c r="A211" s="741"/>
      <c r="B211" s="741"/>
      <c r="C211" s="243" t="s">
        <v>1488</v>
      </c>
      <c r="D211" s="482">
        <v>2500</v>
      </c>
      <c r="E211" s="483">
        <v>2</v>
      </c>
      <c r="F211" s="484">
        <f t="shared" si="3"/>
        <v>5000</v>
      </c>
      <c r="G211" s="236">
        <v>291</v>
      </c>
    </row>
    <row r="212" spans="1:7" ht="12">
      <c r="A212" s="741"/>
      <c r="B212" s="741"/>
      <c r="C212" s="243" t="s">
        <v>1489</v>
      </c>
      <c r="D212" s="482">
        <v>35</v>
      </c>
      <c r="E212" s="483">
        <v>100</v>
      </c>
      <c r="F212" s="484">
        <f t="shared" si="3"/>
        <v>3500</v>
      </c>
      <c r="G212" s="236">
        <v>291</v>
      </c>
    </row>
    <row r="213" spans="1:7" ht="24">
      <c r="A213" s="741"/>
      <c r="B213" s="741"/>
      <c r="C213" s="243" t="s">
        <v>42</v>
      </c>
      <c r="D213" s="482">
        <v>0.37</v>
      </c>
      <c r="E213" s="483">
        <v>1200</v>
      </c>
      <c r="F213" s="484">
        <f t="shared" si="3"/>
        <v>444</v>
      </c>
      <c r="G213" s="236">
        <v>291</v>
      </c>
    </row>
    <row r="214" spans="1:7" ht="24">
      <c r="A214" s="741"/>
      <c r="B214" s="741"/>
      <c r="C214" s="243" t="s">
        <v>39</v>
      </c>
      <c r="D214" s="482">
        <v>0.51</v>
      </c>
      <c r="E214" s="483">
        <v>1200</v>
      </c>
      <c r="F214" s="484">
        <f t="shared" si="3"/>
        <v>612</v>
      </c>
      <c r="G214" s="236">
        <v>291</v>
      </c>
    </row>
    <row r="215" spans="1:7" ht="12">
      <c r="A215" s="741"/>
      <c r="B215" s="741"/>
      <c r="C215" s="243" t="s">
        <v>1492</v>
      </c>
      <c r="D215" s="482">
        <v>4</v>
      </c>
      <c r="E215" s="483">
        <v>200</v>
      </c>
      <c r="F215" s="484">
        <f t="shared" si="3"/>
        <v>800</v>
      </c>
      <c r="G215" s="236">
        <v>291</v>
      </c>
    </row>
    <row r="216" spans="1:7" ht="12">
      <c r="A216" s="741"/>
      <c r="B216" s="741"/>
      <c r="C216" s="243" t="s">
        <v>1494</v>
      </c>
      <c r="D216" s="482">
        <v>16.3</v>
      </c>
      <c r="E216" s="483">
        <v>200</v>
      </c>
      <c r="F216" s="484">
        <f t="shared" si="3"/>
        <v>3260</v>
      </c>
      <c r="G216" s="236">
        <v>291</v>
      </c>
    </row>
    <row r="217" spans="1:7" ht="25.5" customHeight="1">
      <c r="A217" s="741"/>
      <c r="B217" s="741"/>
      <c r="C217" s="243" t="s">
        <v>1495</v>
      </c>
      <c r="D217" s="482">
        <v>4.5</v>
      </c>
      <c r="E217" s="483">
        <v>50</v>
      </c>
      <c r="F217" s="484">
        <f t="shared" si="3"/>
        <v>225</v>
      </c>
      <c r="G217" s="236">
        <v>291</v>
      </c>
    </row>
    <row r="218" spans="1:7" ht="12">
      <c r="A218" s="741"/>
      <c r="B218" s="741"/>
      <c r="C218" s="243" t="s">
        <v>1496</v>
      </c>
      <c r="D218" s="482">
        <v>46.95</v>
      </c>
      <c r="E218" s="483">
        <v>25</v>
      </c>
      <c r="F218" s="484">
        <f t="shared" si="3"/>
        <v>1173.75</v>
      </c>
      <c r="G218" s="236">
        <v>291</v>
      </c>
    </row>
    <row r="219" spans="1:7" ht="12">
      <c r="A219" s="741"/>
      <c r="B219" s="741"/>
      <c r="C219" s="243" t="s">
        <v>1497</v>
      </c>
      <c r="D219" s="482">
        <v>26.5</v>
      </c>
      <c r="E219" s="483">
        <v>150</v>
      </c>
      <c r="F219" s="484">
        <f t="shared" si="3"/>
        <v>3975</v>
      </c>
      <c r="G219" s="236">
        <v>291</v>
      </c>
    </row>
    <row r="220" spans="1:7" ht="12">
      <c r="A220" s="741"/>
      <c r="B220" s="741"/>
      <c r="C220" s="243" t="s">
        <v>1498</v>
      </c>
      <c r="D220" s="482">
        <v>50</v>
      </c>
      <c r="E220" s="483">
        <v>150</v>
      </c>
      <c r="F220" s="484">
        <f t="shared" si="3"/>
        <v>7500</v>
      </c>
      <c r="G220" s="236">
        <v>291</v>
      </c>
    </row>
    <row r="221" spans="1:7" ht="12">
      <c r="A221" s="741"/>
      <c r="B221" s="741"/>
      <c r="C221" s="243" t="s">
        <v>338</v>
      </c>
      <c r="D221" s="482">
        <v>3.4</v>
      </c>
      <c r="E221" s="483">
        <v>150</v>
      </c>
      <c r="F221" s="484">
        <f t="shared" si="3"/>
        <v>510</v>
      </c>
      <c r="G221" s="236">
        <v>291</v>
      </c>
    </row>
    <row r="222" spans="1:7" ht="12">
      <c r="A222" s="741"/>
      <c r="B222" s="741"/>
      <c r="C222" s="243" t="s">
        <v>1499</v>
      </c>
      <c r="D222" s="482">
        <v>4.75</v>
      </c>
      <c r="E222" s="483">
        <v>50</v>
      </c>
      <c r="F222" s="484">
        <f t="shared" si="3"/>
        <v>237.5</v>
      </c>
      <c r="G222" s="236">
        <v>291</v>
      </c>
    </row>
    <row r="223" spans="1:7" ht="12">
      <c r="A223" s="741"/>
      <c r="B223" s="741"/>
      <c r="C223" s="243" t="s">
        <v>1500</v>
      </c>
      <c r="D223" s="482">
        <v>1.85</v>
      </c>
      <c r="E223" s="483">
        <v>50</v>
      </c>
      <c r="F223" s="484">
        <f t="shared" si="3"/>
        <v>92.5</v>
      </c>
      <c r="G223" s="236">
        <v>291</v>
      </c>
    </row>
    <row r="224" spans="1:7" ht="12">
      <c r="A224" s="741"/>
      <c r="B224" s="741"/>
      <c r="C224" s="243" t="s">
        <v>1479</v>
      </c>
      <c r="D224" s="482">
        <v>7.95</v>
      </c>
      <c r="E224" s="483">
        <v>50</v>
      </c>
      <c r="F224" s="484">
        <f t="shared" si="3"/>
        <v>397.5</v>
      </c>
      <c r="G224" s="236">
        <v>291</v>
      </c>
    </row>
    <row r="225" spans="1:7" ht="24">
      <c r="A225" s="741"/>
      <c r="B225" s="741"/>
      <c r="C225" s="243" t="s">
        <v>1501</v>
      </c>
      <c r="D225" s="482">
        <v>10.8</v>
      </c>
      <c r="E225" s="483">
        <v>30</v>
      </c>
      <c r="F225" s="484">
        <f t="shared" si="3"/>
        <v>324</v>
      </c>
      <c r="G225" s="236">
        <v>291</v>
      </c>
    </row>
    <row r="226" spans="1:7" ht="12">
      <c r="A226" s="741"/>
      <c r="B226" s="741"/>
      <c r="C226" s="243" t="s">
        <v>1502</v>
      </c>
      <c r="D226" s="482">
        <v>5</v>
      </c>
      <c r="E226" s="483">
        <v>300</v>
      </c>
      <c r="F226" s="484">
        <f t="shared" si="3"/>
        <v>1500</v>
      </c>
      <c r="G226" s="236">
        <v>291</v>
      </c>
    </row>
    <row r="227" spans="1:7" ht="12">
      <c r="A227" s="741"/>
      <c r="B227" s="741"/>
      <c r="C227" s="243" t="s">
        <v>4925</v>
      </c>
      <c r="D227" s="482">
        <v>175</v>
      </c>
      <c r="E227" s="483">
        <v>30</v>
      </c>
      <c r="F227" s="484">
        <f t="shared" si="3"/>
        <v>5250</v>
      </c>
      <c r="G227" s="236">
        <v>291</v>
      </c>
    </row>
    <row r="228" spans="1:7" ht="12">
      <c r="A228" s="741"/>
      <c r="B228" s="741"/>
      <c r="C228" s="243" t="s">
        <v>1503</v>
      </c>
      <c r="D228" s="482">
        <v>6</v>
      </c>
      <c r="E228" s="483">
        <v>600</v>
      </c>
      <c r="F228" s="484">
        <f t="shared" si="3"/>
        <v>3600</v>
      </c>
      <c r="G228" s="236">
        <v>291</v>
      </c>
    </row>
    <row r="229" spans="1:7" ht="12">
      <c r="A229" s="741"/>
      <c r="B229" s="741"/>
      <c r="C229" s="243" t="s">
        <v>1504</v>
      </c>
      <c r="D229" s="482">
        <v>8</v>
      </c>
      <c r="E229" s="483">
        <v>600</v>
      </c>
      <c r="F229" s="484">
        <f t="shared" si="3"/>
        <v>4800</v>
      </c>
      <c r="G229" s="236">
        <v>291</v>
      </c>
    </row>
    <row r="230" spans="1:7" ht="12">
      <c r="A230" s="741"/>
      <c r="B230" s="741"/>
      <c r="C230" s="243" t="s">
        <v>1505</v>
      </c>
      <c r="D230" s="482">
        <v>25</v>
      </c>
      <c r="E230" s="483">
        <v>100</v>
      </c>
      <c r="F230" s="484">
        <f t="shared" si="3"/>
        <v>2500</v>
      </c>
      <c r="G230" s="236">
        <v>291</v>
      </c>
    </row>
    <row r="231" spans="1:7" ht="12">
      <c r="A231" s="741"/>
      <c r="B231" s="741"/>
      <c r="C231" s="243" t="s">
        <v>1506</v>
      </c>
      <c r="D231" s="482">
        <v>35</v>
      </c>
      <c r="E231" s="483">
        <v>100</v>
      </c>
      <c r="F231" s="484">
        <f t="shared" si="3"/>
        <v>3500</v>
      </c>
      <c r="G231" s="236">
        <v>291</v>
      </c>
    </row>
    <row r="232" spans="1:7" ht="12">
      <c r="A232" s="741"/>
      <c r="B232" s="741"/>
      <c r="C232" s="243" t="s">
        <v>1507</v>
      </c>
      <c r="D232" s="482">
        <v>8</v>
      </c>
      <c r="E232" s="483">
        <v>30</v>
      </c>
      <c r="F232" s="484">
        <f t="shared" si="3"/>
        <v>240</v>
      </c>
      <c r="G232" s="236">
        <v>291</v>
      </c>
    </row>
    <row r="233" spans="1:7" ht="24">
      <c r="A233" s="741"/>
      <c r="B233" s="741"/>
      <c r="C233" s="243" t="s">
        <v>1508</v>
      </c>
      <c r="D233" s="482">
        <v>7</v>
      </c>
      <c r="E233" s="483">
        <v>100</v>
      </c>
      <c r="F233" s="484">
        <f t="shared" si="3"/>
        <v>700</v>
      </c>
      <c r="G233" s="236">
        <v>291</v>
      </c>
    </row>
    <row r="234" spans="1:7" ht="24">
      <c r="A234" s="741"/>
      <c r="B234" s="741"/>
      <c r="C234" s="243" t="s">
        <v>1510</v>
      </c>
      <c r="D234" s="482">
        <v>15</v>
      </c>
      <c r="E234" s="483">
        <v>100</v>
      </c>
      <c r="F234" s="484">
        <f t="shared" si="3"/>
        <v>1500</v>
      </c>
      <c r="G234" s="236">
        <v>291</v>
      </c>
    </row>
    <row r="235" spans="1:7" ht="24">
      <c r="A235" s="741"/>
      <c r="B235" s="741"/>
      <c r="C235" s="243" t="s">
        <v>1511</v>
      </c>
      <c r="D235" s="482">
        <v>15</v>
      </c>
      <c r="E235" s="483">
        <v>100</v>
      </c>
      <c r="F235" s="484">
        <f t="shared" si="3"/>
        <v>1500</v>
      </c>
      <c r="G235" s="236">
        <v>291</v>
      </c>
    </row>
    <row r="236" spans="1:7" ht="24">
      <c r="A236" s="741"/>
      <c r="B236" s="741"/>
      <c r="C236" s="243" t="s">
        <v>1512</v>
      </c>
      <c r="D236" s="482">
        <v>15</v>
      </c>
      <c r="E236" s="483">
        <v>100</v>
      </c>
      <c r="F236" s="484">
        <f t="shared" si="3"/>
        <v>1500</v>
      </c>
      <c r="G236" s="236">
        <v>291</v>
      </c>
    </row>
    <row r="237" spans="1:7" ht="24">
      <c r="A237" s="741"/>
      <c r="B237" s="741"/>
      <c r="C237" s="243" t="s">
        <v>1513</v>
      </c>
      <c r="D237" s="482">
        <v>10</v>
      </c>
      <c r="E237" s="483">
        <v>30</v>
      </c>
      <c r="F237" s="484">
        <f t="shared" si="3"/>
        <v>300</v>
      </c>
      <c r="G237" s="236">
        <v>291</v>
      </c>
    </row>
    <row r="238" spans="1:7" ht="12">
      <c r="A238" s="741"/>
      <c r="B238" s="741"/>
      <c r="C238" s="243" t="s">
        <v>1514</v>
      </c>
      <c r="D238" s="482">
        <v>10</v>
      </c>
      <c r="E238" s="483">
        <v>30</v>
      </c>
      <c r="F238" s="484">
        <f t="shared" si="3"/>
        <v>300</v>
      </c>
      <c r="G238" s="236">
        <v>291</v>
      </c>
    </row>
    <row r="239" spans="1:7" ht="24">
      <c r="A239" s="741"/>
      <c r="B239" s="741"/>
      <c r="C239" s="243" t="s">
        <v>1515</v>
      </c>
      <c r="D239" s="482">
        <v>8</v>
      </c>
      <c r="E239" s="483">
        <v>70</v>
      </c>
      <c r="F239" s="484">
        <f t="shared" si="3"/>
        <v>560</v>
      </c>
      <c r="G239" s="236">
        <v>291</v>
      </c>
    </row>
    <row r="240" spans="1:7" ht="12">
      <c r="A240" s="741"/>
      <c r="B240" s="741"/>
      <c r="C240" s="243" t="s">
        <v>397</v>
      </c>
      <c r="D240" s="482">
        <v>10</v>
      </c>
      <c r="E240" s="483">
        <v>300</v>
      </c>
      <c r="F240" s="484">
        <f t="shared" si="3"/>
        <v>3000</v>
      </c>
      <c r="G240" s="236">
        <v>291</v>
      </c>
    </row>
    <row r="241" spans="1:7" ht="24">
      <c r="A241" s="741"/>
      <c r="B241" s="741"/>
      <c r="C241" s="243" t="s">
        <v>1516</v>
      </c>
      <c r="D241" s="482">
        <v>60</v>
      </c>
      <c r="E241" s="483">
        <v>30</v>
      </c>
      <c r="F241" s="484">
        <f t="shared" si="3"/>
        <v>1800</v>
      </c>
      <c r="G241" s="236">
        <v>291</v>
      </c>
    </row>
    <row r="242" spans="1:7" ht="24">
      <c r="A242" s="741"/>
      <c r="B242" s="741"/>
      <c r="C242" s="243" t="s">
        <v>1517</v>
      </c>
      <c r="D242" s="482">
        <v>60</v>
      </c>
      <c r="E242" s="483">
        <v>30</v>
      </c>
      <c r="F242" s="484">
        <f t="shared" si="3"/>
        <v>1800</v>
      </c>
      <c r="G242" s="236">
        <v>291</v>
      </c>
    </row>
    <row r="243" spans="1:7" ht="24">
      <c r="A243" s="741"/>
      <c r="B243" s="741"/>
      <c r="C243" s="243" t="s">
        <v>1518</v>
      </c>
      <c r="D243" s="482">
        <v>60</v>
      </c>
      <c r="E243" s="483">
        <v>30</v>
      </c>
      <c r="F243" s="484">
        <f t="shared" si="3"/>
        <v>1800</v>
      </c>
      <c r="G243" s="236">
        <v>291</v>
      </c>
    </row>
    <row r="244" spans="1:7" ht="36">
      <c r="A244" s="741"/>
      <c r="B244" s="741"/>
      <c r="C244" s="243" t="s">
        <v>1519</v>
      </c>
      <c r="D244" s="482">
        <v>80</v>
      </c>
      <c r="E244" s="483">
        <v>30</v>
      </c>
      <c r="F244" s="484">
        <f t="shared" si="3"/>
        <v>2400</v>
      </c>
      <c r="G244" s="236">
        <v>291</v>
      </c>
    </row>
    <row r="245" spans="1:7" ht="24">
      <c r="A245" s="741"/>
      <c r="B245" s="741"/>
      <c r="C245" s="243" t="s">
        <v>1520</v>
      </c>
      <c r="D245" s="482">
        <v>80</v>
      </c>
      <c r="E245" s="483">
        <v>30</v>
      </c>
      <c r="F245" s="484">
        <f t="shared" si="3"/>
        <v>2400</v>
      </c>
      <c r="G245" s="236">
        <v>291</v>
      </c>
    </row>
    <row r="246" spans="1:7" ht="24">
      <c r="A246" s="741"/>
      <c r="B246" s="741"/>
      <c r="C246" s="243" t="s">
        <v>1521</v>
      </c>
      <c r="D246" s="482">
        <v>80</v>
      </c>
      <c r="E246" s="483">
        <v>30</v>
      </c>
      <c r="F246" s="484">
        <f t="shared" si="3"/>
        <v>2400</v>
      </c>
      <c r="G246" s="236">
        <v>291</v>
      </c>
    </row>
    <row r="247" spans="1:7" ht="12">
      <c r="A247" s="741"/>
      <c r="B247" s="741"/>
      <c r="C247" s="243" t="s">
        <v>1522</v>
      </c>
      <c r="D247" s="482">
        <v>7</v>
      </c>
      <c r="E247" s="483">
        <v>75</v>
      </c>
      <c r="F247" s="484">
        <f t="shared" si="3"/>
        <v>525</v>
      </c>
      <c r="G247" s="236">
        <v>291</v>
      </c>
    </row>
    <row r="248" spans="1:7" ht="12">
      <c r="A248" s="741"/>
      <c r="B248" s="741"/>
      <c r="C248" s="243" t="s">
        <v>1523</v>
      </c>
      <c r="D248" s="482">
        <v>7</v>
      </c>
      <c r="E248" s="483">
        <v>15</v>
      </c>
      <c r="F248" s="484">
        <f t="shared" si="3"/>
        <v>105</v>
      </c>
      <c r="G248" s="236">
        <v>291</v>
      </c>
    </row>
    <row r="249" spans="1:7" ht="12">
      <c r="A249" s="741"/>
      <c r="B249" s="741"/>
      <c r="C249" s="243" t="s">
        <v>1524</v>
      </c>
      <c r="D249" s="482">
        <v>7</v>
      </c>
      <c r="E249" s="483">
        <v>15</v>
      </c>
      <c r="F249" s="484">
        <f t="shared" si="3"/>
        <v>105</v>
      </c>
      <c r="G249" s="236">
        <v>291</v>
      </c>
    </row>
    <row r="250" spans="1:7" ht="12">
      <c r="A250" s="741"/>
      <c r="B250" s="741"/>
      <c r="C250" s="243" t="s">
        <v>1525</v>
      </c>
      <c r="D250" s="482">
        <v>7</v>
      </c>
      <c r="E250" s="483">
        <v>15</v>
      </c>
      <c r="F250" s="484">
        <f t="shared" si="3"/>
        <v>105</v>
      </c>
      <c r="G250" s="236">
        <v>291</v>
      </c>
    </row>
    <row r="251" spans="1:7" ht="36">
      <c r="A251" s="741"/>
      <c r="B251" s="741"/>
      <c r="C251" s="243" t="s">
        <v>1526</v>
      </c>
      <c r="D251" s="482">
        <v>80</v>
      </c>
      <c r="E251" s="483">
        <v>5</v>
      </c>
      <c r="F251" s="484">
        <f t="shared" si="3"/>
        <v>400</v>
      </c>
      <c r="G251" s="236">
        <v>291</v>
      </c>
    </row>
    <row r="252" spans="1:7" ht="12">
      <c r="A252" s="741"/>
      <c r="B252" s="741"/>
      <c r="C252" s="243" t="s">
        <v>1527</v>
      </c>
      <c r="D252" s="482">
        <v>10</v>
      </c>
      <c r="E252" s="483">
        <v>10</v>
      </c>
      <c r="F252" s="484">
        <f t="shared" si="3"/>
        <v>100</v>
      </c>
      <c r="G252" s="236">
        <v>291</v>
      </c>
    </row>
    <row r="253" spans="1:7" ht="12">
      <c r="A253" s="741"/>
      <c r="B253" s="741"/>
      <c r="C253" s="243" t="s">
        <v>1528</v>
      </c>
      <c r="D253" s="482">
        <v>10</v>
      </c>
      <c r="E253" s="483">
        <v>10</v>
      </c>
      <c r="F253" s="484">
        <f t="shared" si="3"/>
        <v>100</v>
      </c>
      <c r="G253" s="236">
        <v>291</v>
      </c>
    </row>
    <row r="254" spans="1:7" ht="12">
      <c r="A254" s="741"/>
      <c r="B254" s="741"/>
      <c r="C254" s="243" t="s">
        <v>1529</v>
      </c>
      <c r="D254" s="482">
        <v>60</v>
      </c>
      <c r="E254" s="483">
        <v>4</v>
      </c>
      <c r="F254" s="484">
        <f t="shared" si="3"/>
        <v>240</v>
      </c>
      <c r="G254" s="236">
        <v>291</v>
      </c>
    </row>
    <row r="255" spans="1:7" ht="24">
      <c r="A255" s="741"/>
      <c r="B255" s="741"/>
      <c r="C255" s="243" t="s">
        <v>1530</v>
      </c>
      <c r="D255" s="482">
        <v>50</v>
      </c>
      <c r="E255" s="483">
        <v>4</v>
      </c>
      <c r="F255" s="484">
        <f t="shared" si="3"/>
        <v>200</v>
      </c>
      <c r="G255" s="236">
        <v>291</v>
      </c>
    </row>
    <row r="256" spans="1:7" ht="12">
      <c r="A256" s="741"/>
      <c r="B256" s="741"/>
      <c r="C256" s="243" t="s">
        <v>1531</v>
      </c>
      <c r="D256" s="482">
        <v>20</v>
      </c>
      <c r="E256" s="483">
        <v>10</v>
      </c>
      <c r="F256" s="484">
        <f t="shared" si="3"/>
        <v>200</v>
      </c>
      <c r="G256" s="236">
        <v>291</v>
      </c>
    </row>
    <row r="257" spans="1:7" ht="24">
      <c r="A257" s="741"/>
      <c r="B257" s="741"/>
      <c r="C257" s="243" t="s">
        <v>1532</v>
      </c>
      <c r="D257" s="482">
        <v>60</v>
      </c>
      <c r="E257" s="483">
        <v>40</v>
      </c>
      <c r="F257" s="484">
        <f t="shared" si="3"/>
        <v>2400</v>
      </c>
      <c r="G257" s="236">
        <v>291</v>
      </c>
    </row>
    <row r="258" spans="1:7" ht="12">
      <c r="A258" s="741"/>
      <c r="B258" s="741"/>
      <c r="C258" s="243" t="s">
        <v>1533</v>
      </c>
      <c r="D258" s="482">
        <v>35</v>
      </c>
      <c r="E258" s="483">
        <v>10</v>
      </c>
      <c r="F258" s="484">
        <f t="shared" si="3"/>
        <v>350</v>
      </c>
      <c r="G258" s="236">
        <v>291</v>
      </c>
    </row>
    <row r="259" spans="1:7" ht="12">
      <c r="A259" s="741"/>
      <c r="B259" s="741"/>
      <c r="C259" s="243" t="s">
        <v>1534</v>
      </c>
      <c r="D259" s="482">
        <v>20</v>
      </c>
      <c r="E259" s="483">
        <v>60</v>
      </c>
      <c r="F259" s="484">
        <f t="shared" si="3"/>
        <v>1200</v>
      </c>
      <c r="G259" s="236">
        <v>291</v>
      </c>
    </row>
    <row r="260" spans="1:7" ht="12">
      <c r="A260" s="741"/>
      <c r="B260" s="741"/>
      <c r="C260" s="243" t="s">
        <v>1535</v>
      </c>
      <c r="D260" s="482">
        <v>150</v>
      </c>
      <c r="E260" s="483">
        <v>12</v>
      </c>
      <c r="F260" s="484">
        <f t="shared" si="3"/>
        <v>1800</v>
      </c>
      <c r="G260" s="236">
        <v>291</v>
      </c>
    </row>
    <row r="261" spans="1:7" ht="12">
      <c r="A261" s="741"/>
      <c r="B261" s="741"/>
      <c r="C261" s="243" t="s">
        <v>1536</v>
      </c>
      <c r="D261" s="482">
        <v>20</v>
      </c>
      <c r="E261" s="483">
        <v>1</v>
      </c>
      <c r="F261" s="484">
        <f t="shared" si="3"/>
        <v>20</v>
      </c>
      <c r="G261" s="236">
        <v>291</v>
      </c>
    </row>
    <row r="262" spans="1:7" ht="12">
      <c r="A262" s="741"/>
      <c r="B262" s="741"/>
      <c r="C262" s="243" t="s">
        <v>1537</v>
      </c>
      <c r="D262" s="482">
        <v>8</v>
      </c>
      <c r="E262" s="483">
        <v>4</v>
      </c>
      <c r="F262" s="484">
        <f t="shared" si="3"/>
        <v>32</v>
      </c>
      <c r="G262" s="236">
        <v>291</v>
      </c>
    </row>
    <row r="263" spans="1:7" ht="24">
      <c r="A263" s="741"/>
      <c r="B263" s="741"/>
      <c r="C263" s="243" t="s">
        <v>1538</v>
      </c>
      <c r="D263" s="482">
        <v>30</v>
      </c>
      <c r="E263" s="483">
        <v>5</v>
      </c>
      <c r="F263" s="484">
        <f t="shared" si="3"/>
        <v>150</v>
      </c>
      <c r="G263" s="236">
        <v>291</v>
      </c>
    </row>
    <row r="264" spans="1:7" ht="12">
      <c r="A264" s="741"/>
      <c r="B264" s="741"/>
      <c r="C264" s="243" t="s">
        <v>1539</v>
      </c>
      <c r="D264" s="482">
        <v>200</v>
      </c>
      <c r="E264" s="483">
        <v>15</v>
      </c>
      <c r="F264" s="484">
        <f t="shared" ref="F264:F327" si="4">D264*E264</f>
        <v>3000</v>
      </c>
      <c r="G264" s="236">
        <v>291</v>
      </c>
    </row>
    <row r="265" spans="1:7" ht="24">
      <c r="A265" s="741"/>
      <c r="B265" s="741"/>
      <c r="C265" s="243" t="s">
        <v>1540</v>
      </c>
      <c r="D265" s="482">
        <v>35</v>
      </c>
      <c r="E265" s="483">
        <v>4</v>
      </c>
      <c r="F265" s="484">
        <f t="shared" si="4"/>
        <v>140</v>
      </c>
      <c r="G265" s="236">
        <v>291</v>
      </c>
    </row>
    <row r="266" spans="1:7" ht="12">
      <c r="A266" s="741"/>
      <c r="B266" s="741"/>
      <c r="C266" s="243" t="s">
        <v>1541</v>
      </c>
      <c r="D266" s="482">
        <v>3000</v>
      </c>
      <c r="E266" s="483">
        <v>1</v>
      </c>
      <c r="F266" s="484">
        <f t="shared" si="4"/>
        <v>3000</v>
      </c>
      <c r="G266" s="236">
        <v>292</v>
      </c>
    </row>
    <row r="267" spans="1:7" ht="24">
      <c r="A267" s="741"/>
      <c r="B267" s="741"/>
      <c r="C267" s="243" t="s">
        <v>1542</v>
      </c>
      <c r="D267" s="482">
        <v>300</v>
      </c>
      <c r="E267" s="483">
        <v>2</v>
      </c>
      <c r="F267" s="484">
        <f t="shared" si="4"/>
        <v>600</v>
      </c>
      <c r="G267" s="236">
        <v>292</v>
      </c>
    </row>
    <row r="268" spans="1:7" ht="36">
      <c r="A268" s="741"/>
      <c r="B268" s="741"/>
      <c r="C268" s="243" t="s">
        <v>1543</v>
      </c>
      <c r="D268" s="482">
        <v>103</v>
      </c>
      <c r="E268" s="483">
        <v>12</v>
      </c>
      <c r="F268" s="484">
        <f t="shared" si="4"/>
        <v>1236</v>
      </c>
      <c r="G268" s="236">
        <v>292</v>
      </c>
    </row>
    <row r="269" spans="1:7" ht="24">
      <c r="A269" s="741"/>
      <c r="B269" s="741"/>
      <c r="C269" s="243" t="s">
        <v>1544</v>
      </c>
      <c r="D269" s="482">
        <v>100</v>
      </c>
      <c r="E269" s="483">
        <v>24</v>
      </c>
      <c r="F269" s="484">
        <f t="shared" si="4"/>
        <v>2400</v>
      </c>
      <c r="G269" s="236">
        <v>292</v>
      </c>
    </row>
    <row r="270" spans="1:7" ht="24">
      <c r="A270" s="741"/>
      <c r="B270" s="741"/>
      <c r="C270" s="243" t="s">
        <v>1545</v>
      </c>
      <c r="D270" s="482">
        <v>80</v>
      </c>
      <c r="E270" s="483">
        <v>36</v>
      </c>
      <c r="F270" s="484">
        <f t="shared" si="4"/>
        <v>2880</v>
      </c>
      <c r="G270" s="236">
        <v>292</v>
      </c>
    </row>
    <row r="271" spans="1:7" ht="24">
      <c r="A271" s="741"/>
      <c r="B271" s="741"/>
      <c r="C271" s="243" t="s">
        <v>1546</v>
      </c>
      <c r="D271" s="482">
        <v>70</v>
      </c>
      <c r="E271" s="483">
        <v>48</v>
      </c>
      <c r="F271" s="484">
        <f t="shared" si="4"/>
        <v>3360</v>
      </c>
      <c r="G271" s="236">
        <v>292</v>
      </c>
    </row>
    <row r="272" spans="1:7" ht="12">
      <c r="A272" s="741"/>
      <c r="B272" s="741"/>
      <c r="C272" s="243" t="s">
        <v>1547</v>
      </c>
      <c r="D272" s="482">
        <v>10</v>
      </c>
      <c r="E272" s="483">
        <v>10</v>
      </c>
      <c r="F272" s="484">
        <f t="shared" si="4"/>
        <v>100</v>
      </c>
      <c r="G272" s="236">
        <v>292</v>
      </c>
    </row>
    <row r="273" spans="1:7" ht="12">
      <c r="A273" s="741"/>
      <c r="B273" s="741"/>
      <c r="C273" s="243" t="s">
        <v>1548</v>
      </c>
      <c r="D273" s="482">
        <v>4</v>
      </c>
      <c r="E273" s="483">
        <v>5</v>
      </c>
      <c r="F273" s="484">
        <f t="shared" si="4"/>
        <v>20</v>
      </c>
      <c r="G273" s="236">
        <v>292</v>
      </c>
    </row>
    <row r="274" spans="1:7" ht="24">
      <c r="A274" s="741"/>
      <c r="B274" s="741"/>
      <c r="C274" s="243" t="s">
        <v>1549</v>
      </c>
      <c r="D274" s="482">
        <v>350</v>
      </c>
      <c r="E274" s="483">
        <v>24</v>
      </c>
      <c r="F274" s="484">
        <f t="shared" si="4"/>
        <v>8400</v>
      </c>
      <c r="G274" s="236">
        <v>292</v>
      </c>
    </row>
    <row r="275" spans="1:7" ht="180">
      <c r="A275" s="741"/>
      <c r="B275" s="741"/>
      <c r="C275" s="243" t="s">
        <v>1550</v>
      </c>
      <c r="D275" s="482">
        <v>60</v>
      </c>
      <c r="E275" s="483">
        <v>48</v>
      </c>
      <c r="F275" s="484">
        <f t="shared" si="4"/>
        <v>2880</v>
      </c>
      <c r="G275" s="236">
        <v>292</v>
      </c>
    </row>
    <row r="276" spans="1:7" ht="12">
      <c r="A276" s="741"/>
      <c r="B276" s="741"/>
      <c r="C276" s="243" t="s">
        <v>1551</v>
      </c>
      <c r="D276" s="482">
        <v>3000</v>
      </c>
      <c r="E276" s="483">
        <v>100</v>
      </c>
      <c r="F276" s="484">
        <f t="shared" si="4"/>
        <v>300000</v>
      </c>
      <c r="G276" s="236">
        <v>292</v>
      </c>
    </row>
    <row r="277" spans="1:7" ht="96">
      <c r="A277" s="741"/>
      <c r="B277" s="741"/>
      <c r="C277" s="243" t="s">
        <v>1552</v>
      </c>
      <c r="D277" s="482">
        <v>75</v>
      </c>
      <c r="E277" s="483">
        <v>48</v>
      </c>
      <c r="F277" s="484">
        <f t="shared" si="4"/>
        <v>3600</v>
      </c>
      <c r="G277" s="236">
        <v>292</v>
      </c>
    </row>
    <row r="278" spans="1:7" ht="12">
      <c r="A278" s="741"/>
      <c r="B278" s="741"/>
      <c r="C278" s="243" t="s">
        <v>1553</v>
      </c>
      <c r="D278" s="482">
        <v>35</v>
      </c>
      <c r="E278" s="483">
        <v>20</v>
      </c>
      <c r="F278" s="484">
        <f t="shared" si="4"/>
        <v>700</v>
      </c>
      <c r="G278" s="236">
        <v>292</v>
      </c>
    </row>
    <row r="279" spans="1:7" ht="12">
      <c r="A279" s="741"/>
      <c r="B279" s="741"/>
      <c r="C279" s="243" t="s">
        <v>1554</v>
      </c>
      <c r="D279" s="482">
        <v>350</v>
      </c>
      <c r="E279" s="483">
        <v>12</v>
      </c>
      <c r="F279" s="484">
        <f t="shared" si="4"/>
        <v>4200</v>
      </c>
      <c r="G279" s="236">
        <v>292</v>
      </c>
    </row>
    <row r="280" spans="1:7" ht="12">
      <c r="A280" s="741"/>
      <c r="B280" s="741"/>
      <c r="C280" s="243" t="s">
        <v>1555</v>
      </c>
      <c r="D280" s="482">
        <v>25</v>
      </c>
      <c r="E280" s="483">
        <v>1</v>
      </c>
      <c r="F280" s="484">
        <f t="shared" si="4"/>
        <v>25</v>
      </c>
      <c r="G280" s="236">
        <v>292</v>
      </c>
    </row>
    <row r="281" spans="1:7" ht="12">
      <c r="A281" s="741"/>
      <c r="B281" s="741"/>
      <c r="C281" s="243" t="s">
        <v>1556</v>
      </c>
      <c r="D281" s="482">
        <v>20</v>
      </c>
      <c r="E281" s="483">
        <v>5</v>
      </c>
      <c r="F281" s="484">
        <f t="shared" si="4"/>
        <v>100</v>
      </c>
      <c r="G281" s="236">
        <v>292</v>
      </c>
    </row>
    <row r="282" spans="1:7" ht="63.75" customHeight="1">
      <c r="A282" s="741"/>
      <c r="B282" s="741"/>
      <c r="C282" s="243" t="s">
        <v>1557</v>
      </c>
      <c r="D282" s="482">
        <v>12</v>
      </c>
      <c r="E282" s="483">
        <v>1</v>
      </c>
      <c r="F282" s="484">
        <f t="shared" si="4"/>
        <v>12</v>
      </c>
      <c r="G282" s="236">
        <v>292</v>
      </c>
    </row>
    <row r="283" spans="1:7" ht="12">
      <c r="A283" s="741"/>
      <c r="B283" s="741"/>
      <c r="C283" s="243" t="s">
        <v>958</v>
      </c>
      <c r="D283" s="482">
        <v>45</v>
      </c>
      <c r="E283" s="483">
        <v>6</v>
      </c>
      <c r="F283" s="484">
        <f t="shared" si="4"/>
        <v>270</v>
      </c>
      <c r="G283" s="236">
        <v>292</v>
      </c>
    </row>
    <row r="284" spans="1:7" ht="12">
      <c r="A284" s="741"/>
      <c r="B284" s="741"/>
      <c r="C284" s="243" t="s">
        <v>1558</v>
      </c>
      <c r="D284" s="482">
        <v>35</v>
      </c>
      <c r="E284" s="483">
        <v>24</v>
      </c>
      <c r="F284" s="484">
        <f t="shared" si="4"/>
        <v>840</v>
      </c>
      <c r="G284" s="236">
        <v>292</v>
      </c>
    </row>
    <row r="285" spans="1:7" ht="24">
      <c r="A285" s="741"/>
      <c r="B285" s="741"/>
      <c r="C285" s="243" t="s">
        <v>1559</v>
      </c>
      <c r="D285" s="482">
        <v>35</v>
      </c>
      <c r="E285" s="483">
        <v>5</v>
      </c>
      <c r="F285" s="484">
        <f t="shared" si="4"/>
        <v>175</v>
      </c>
      <c r="G285" s="236">
        <v>292</v>
      </c>
    </row>
    <row r="286" spans="1:7" ht="24">
      <c r="A286" s="741"/>
      <c r="B286" s="741"/>
      <c r="C286" s="243" t="s">
        <v>1560</v>
      </c>
      <c r="D286" s="482">
        <v>45</v>
      </c>
      <c r="E286" s="483">
        <v>8</v>
      </c>
      <c r="F286" s="484">
        <f t="shared" si="4"/>
        <v>360</v>
      </c>
      <c r="G286" s="236">
        <v>292</v>
      </c>
    </row>
    <row r="287" spans="1:7" ht="12">
      <c r="A287" s="741"/>
      <c r="B287" s="741"/>
      <c r="C287" s="243" t="s">
        <v>1561</v>
      </c>
      <c r="D287" s="482">
        <v>40</v>
      </c>
      <c r="E287" s="483">
        <v>24</v>
      </c>
      <c r="F287" s="484">
        <f t="shared" si="4"/>
        <v>960</v>
      </c>
      <c r="G287" s="236">
        <v>292</v>
      </c>
    </row>
    <row r="288" spans="1:7" ht="24">
      <c r="A288" s="741"/>
      <c r="B288" s="741"/>
      <c r="C288" s="243" t="s">
        <v>1562</v>
      </c>
      <c r="D288" s="482">
        <v>35</v>
      </c>
      <c r="E288" s="483">
        <v>12</v>
      </c>
      <c r="F288" s="484">
        <f t="shared" si="4"/>
        <v>420</v>
      </c>
      <c r="G288" s="236">
        <v>292</v>
      </c>
    </row>
    <row r="289" spans="1:7" ht="24">
      <c r="A289" s="741"/>
      <c r="B289" s="741"/>
      <c r="C289" s="243" t="s">
        <v>1563</v>
      </c>
      <c r="D289" s="482">
        <v>300</v>
      </c>
      <c r="E289" s="483">
        <v>3</v>
      </c>
      <c r="F289" s="484">
        <f t="shared" si="4"/>
        <v>900</v>
      </c>
      <c r="G289" s="236">
        <v>293</v>
      </c>
    </row>
    <row r="290" spans="1:7" ht="24">
      <c r="A290" s="741"/>
      <c r="B290" s="741"/>
      <c r="C290" s="243" t="s">
        <v>1564</v>
      </c>
      <c r="D290" s="482">
        <v>300</v>
      </c>
      <c r="E290" s="483">
        <v>2</v>
      </c>
      <c r="F290" s="484">
        <f t="shared" si="4"/>
        <v>600</v>
      </c>
      <c r="G290" s="236">
        <v>295</v>
      </c>
    </row>
    <row r="291" spans="1:7" ht="24">
      <c r="A291" s="741"/>
      <c r="B291" s="741"/>
      <c r="C291" s="243" t="s">
        <v>1565</v>
      </c>
      <c r="D291" s="482">
        <v>150</v>
      </c>
      <c r="E291" s="483">
        <v>3</v>
      </c>
      <c r="F291" s="484">
        <f t="shared" si="4"/>
        <v>450</v>
      </c>
      <c r="G291" s="236">
        <v>295</v>
      </c>
    </row>
    <row r="292" spans="1:7" ht="12">
      <c r="A292" s="741"/>
      <c r="B292" s="741"/>
      <c r="C292" s="243" t="s">
        <v>574</v>
      </c>
      <c r="D292" s="482">
        <v>500</v>
      </c>
      <c r="E292" s="483">
        <v>1</v>
      </c>
      <c r="F292" s="484">
        <f t="shared" si="4"/>
        <v>500</v>
      </c>
      <c r="G292" s="236">
        <v>296</v>
      </c>
    </row>
    <row r="293" spans="1:7" ht="12">
      <c r="A293" s="741"/>
      <c r="B293" s="741"/>
      <c r="C293" s="243" t="s">
        <v>1566</v>
      </c>
      <c r="D293" s="482">
        <v>7</v>
      </c>
      <c r="E293" s="483">
        <v>24</v>
      </c>
      <c r="F293" s="484">
        <f t="shared" si="4"/>
        <v>168</v>
      </c>
      <c r="G293" s="236">
        <v>296</v>
      </c>
    </row>
    <row r="294" spans="1:7" ht="24">
      <c r="A294" s="741"/>
      <c r="B294" s="741"/>
      <c r="C294" s="243" t="s">
        <v>1567</v>
      </c>
      <c r="D294" s="482">
        <v>7</v>
      </c>
      <c r="E294" s="483">
        <v>24</v>
      </c>
      <c r="F294" s="484">
        <f t="shared" si="4"/>
        <v>168</v>
      </c>
      <c r="G294" s="236">
        <v>296</v>
      </c>
    </row>
    <row r="295" spans="1:7" ht="12">
      <c r="A295" s="741"/>
      <c r="B295" s="741"/>
      <c r="C295" s="243" t="s">
        <v>1568</v>
      </c>
      <c r="D295" s="482">
        <v>800</v>
      </c>
      <c r="E295" s="483">
        <v>1</v>
      </c>
      <c r="F295" s="484">
        <f t="shared" si="4"/>
        <v>800</v>
      </c>
      <c r="G295" s="236">
        <v>296</v>
      </c>
    </row>
    <row r="296" spans="1:7" ht="12">
      <c r="A296" s="741"/>
      <c r="B296" s="741"/>
      <c r="C296" s="243" t="s">
        <v>1569</v>
      </c>
      <c r="D296" s="482">
        <v>9</v>
      </c>
      <c r="E296" s="483">
        <v>12</v>
      </c>
      <c r="F296" s="484">
        <f t="shared" si="4"/>
        <v>108</v>
      </c>
      <c r="G296" s="236">
        <v>296</v>
      </c>
    </row>
    <row r="297" spans="1:7" ht="12">
      <c r="A297" s="741"/>
      <c r="B297" s="741"/>
      <c r="C297" s="243" t="s">
        <v>1570</v>
      </c>
      <c r="D297" s="482">
        <v>12</v>
      </c>
      <c r="E297" s="483">
        <v>12</v>
      </c>
      <c r="F297" s="484">
        <f t="shared" si="4"/>
        <v>144</v>
      </c>
      <c r="G297" s="236">
        <v>296</v>
      </c>
    </row>
    <row r="298" spans="1:7" ht="12">
      <c r="A298" s="741"/>
      <c r="B298" s="741"/>
      <c r="C298" s="243" t="s">
        <v>1571</v>
      </c>
      <c r="D298" s="482">
        <v>7</v>
      </c>
      <c r="E298" s="483">
        <v>12</v>
      </c>
      <c r="F298" s="484">
        <f t="shared" si="4"/>
        <v>84</v>
      </c>
      <c r="G298" s="236">
        <v>296</v>
      </c>
    </row>
    <row r="299" spans="1:7" ht="12">
      <c r="A299" s="741"/>
      <c r="B299" s="741"/>
      <c r="C299" s="243" t="s">
        <v>1139</v>
      </c>
      <c r="D299" s="482">
        <v>8</v>
      </c>
      <c r="E299" s="483">
        <v>12</v>
      </c>
      <c r="F299" s="484">
        <f t="shared" si="4"/>
        <v>96</v>
      </c>
      <c r="G299" s="236">
        <v>296</v>
      </c>
    </row>
    <row r="300" spans="1:7" ht="24">
      <c r="A300" s="741"/>
      <c r="B300" s="741"/>
      <c r="C300" s="243" t="s">
        <v>1572</v>
      </c>
      <c r="D300" s="482">
        <v>7</v>
      </c>
      <c r="E300" s="483">
        <v>5</v>
      </c>
      <c r="F300" s="484">
        <f t="shared" si="4"/>
        <v>35</v>
      </c>
      <c r="G300" s="236">
        <v>296</v>
      </c>
    </row>
    <row r="301" spans="1:7" ht="12">
      <c r="A301" s="741"/>
      <c r="B301" s="741"/>
      <c r="C301" s="243" t="s">
        <v>1573</v>
      </c>
      <c r="D301" s="482">
        <v>16</v>
      </c>
      <c r="E301" s="483">
        <v>2</v>
      </c>
      <c r="F301" s="484">
        <f t="shared" si="4"/>
        <v>32</v>
      </c>
      <c r="G301" s="236">
        <v>296</v>
      </c>
    </row>
    <row r="302" spans="1:7" ht="12">
      <c r="A302" s="741"/>
      <c r="B302" s="741"/>
      <c r="C302" s="243" t="s">
        <v>1574</v>
      </c>
      <c r="D302" s="482">
        <v>30</v>
      </c>
      <c r="E302" s="483">
        <v>2</v>
      </c>
      <c r="F302" s="484">
        <f t="shared" si="4"/>
        <v>60</v>
      </c>
      <c r="G302" s="236">
        <v>296</v>
      </c>
    </row>
    <row r="303" spans="1:7" ht="12">
      <c r="A303" s="741"/>
      <c r="B303" s="741"/>
      <c r="C303" s="243" t="s">
        <v>1575</v>
      </c>
      <c r="D303" s="482">
        <v>12</v>
      </c>
      <c r="E303" s="483">
        <v>12</v>
      </c>
      <c r="F303" s="484">
        <f t="shared" si="4"/>
        <v>144</v>
      </c>
      <c r="G303" s="236">
        <v>296</v>
      </c>
    </row>
    <row r="304" spans="1:7" ht="12">
      <c r="A304" s="741"/>
      <c r="B304" s="741"/>
      <c r="C304" s="243" t="s">
        <v>1576</v>
      </c>
      <c r="D304" s="482">
        <v>45</v>
      </c>
      <c r="E304" s="483">
        <v>2</v>
      </c>
      <c r="F304" s="484">
        <f t="shared" si="4"/>
        <v>90</v>
      </c>
      <c r="G304" s="236">
        <v>296</v>
      </c>
    </row>
    <row r="305" spans="1:7" ht="12">
      <c r="A305" s="741"/>
      <c r="B305" s="741"/>
      <c r="C305" s="243" t="s">
        <v>1577</v>
      </c>
      <c r="D305" s="482">
        <v>25</v>
      </c>
      <c r="E305" s="483">
        <v>12</v>
      </c>
      <c r="F305" s="484">
        <f t="shared" si="4"/>
        <v>300</v>
      </c>
      <c r="G305" s="236">
        <v>296</v>
      </c>
    </row>
    <row r="306" spans="1:7" ht="12">
      <c r="A306" s="741"/>
      <c r="B306" s="741"/>
      <c r="C306" s="243" t="s">
        <v>1578</v>
      </c>
      <c r="D306" s="482">
        <v>30</v>
      </c>
      <c r="E306" s="483">
        <v>16</v>
      </c>
      <c r="F306" s="484">
        <f t="shared" si="4"/>
        <v>480</v>
      </c>
      <c r="G306" s="236">
        <v>296</v>
      </c>
    </row>
    <row r="307" spans="1:7" ht="12">
      <c r="A307" s="741"/>
      <c r="B307" s="741"/>
      <c r="C307" s="243" t="s">
        <v>1579</v>
      </c>
      <c r="D307" s="482">
        <v>500</v>
      </c>
      <c r="E307" s="483">
        <v>1</v>
      </c>
      <c r="F307" s="484">
        <f t="shared" si="4"/>
        <v>500</v>
      </c>
      <c r="G307" s="236">
        <v>296</v>
      </c>
    </row>
    <row r="308" spans="1:7" ht="48">
      <c r="A308" s="741"/>
      <c r="B308" s="741"/>
      <c r="C308" s="243" t="s">
        <v>1580</v>
      </c>
      <c r="D308" s="482">
        <v>2500</v>
      </c>
      <c r="E308" s="483">
        <v>3</v>
      </c>
      <c r="F308" s="484">
        <f t="shared" si="4"/>
        <v>7500</v>
      </c>
      <c r="G308" s="236">
        <v>297</v>
      </c>
    </row>
    <row r="309" spans="1:7" ht="36">
      <c r="A309" s="741"/>
      <c r="B309" s="741"/>
      <c r="C309" s="243" t="s">
        <v>1581</v>
      </c>
      <c r="D309" s="482">
        <v>40</v>
      </c>
      <c r="E309" s="483">
        <v>24</v>
      </c>
      <c r="F309" s="484">
        <f t="shared" si="4"/>
        <v>960</v>
      </c>
      <c r="G309" s="236">
        <v>297</v>
      </c>
    </row>
    <row r="310" spans="1:7" ht="372">
      <c r="A310" s="741"/>
      <c r="B310" s="741"/>
      <c r="C310" s="243" t="s">
        <v>1582</v>
      </c>
      <c r="D310" s="482">
        <v>380</v>
      </c>
      <c r="E310" s="483">
        <v>2</v>
      </c>
      <c r="F310" s="484">
        <f t="shared" si="4"/>
        <v>760</v>
      </c>
      <c r="G310" s="236">
        <v>297</v>
      </c>
    </row>
    <row r="311" spans="1:7" ht="348">
      <c r="A311" s="741"/>
      <c r="B311" s="741"/>
      <c r="C311" s="243" t="s">
        <v>1583</v>
      </c>
      <c r="D311" s="482">
        <v>300</v>
      </c>
      <c r="E311" s="483">
        <v>6</v>
      </c>
      <c r="F311" s="484">
        <f t="shared" si="4"/>
        <v>1800</v>
      </c>
      <c r="G311" s="236">
        <v>297</v>
      </c>
    </row>
    <row r="312" spans="1:7" ht="12.75" customHeight="1">
      <c r="A312" s="741"/>
      <c r="B312" s="741"/>
      <c r="C312" s="243" t="s">
        <v>1584</v>
      </c>
      <c r="D312" s="482">
        <v>6000</v>
      </c>
      <c r="E312" s="483">
        <v>6</v>
      </c>
      <c r="F312" s="484">
        <f t="shared" si="4"/>
        <v>36000</v>
      </c>
      <c r="G312" s="236">
        <v>297</v>
      </c>
    </row>
    <row r="313" spans="1:7" ht="36">
      <c r="A313" s="741"/>
      <c r="B313" s="741"/>
      <c r="C313" s="243" t="s">
        <v>1585</v>
      </c>
      <c r="D313" s="482">
        <v>50000</v>
      </c>
      <c r="E313" s="483">
        <v>8</v>
      </c>
      <c r="F313" s="484">
        <f t="shared" si="4"/>
        <v>400000</v>
      </c>
      <c r="G313" s="236">
        <v>297</v>
      </c>
    </row>
    <row r="314" spans="1:7" ht="24">
      <c r="A314" s="741"/>
      <c r="B314" s="741"/>
      <c r="C314" s="243" t="s">
        <v>1586</v>
      </c>
      <c r="D314" s="482">
        <v>400</v>
      </c>
      <c r="E314" s="483">
        <v>200</v>
      </c>
      <c r="F314" s="484">
        <f t="shared" si="4"/>
        <v>80000</v>
      </c>
      <c r="G314" s="236">
        <v>297</v>
      </c>
    </row>
    <row r="315" spans="1:7" ht="24">
      <c r="A315" s="741"/>
      <c r="B315" s="741"/>
      <c r="C315" s="243" t="s">
        <v>1587</v>
      </c>
      <c r="D315" s="482">
        <v>300</v>
      </c>
      <c r="E315" s="483">
        <v>200</v>
      </c>
      <c r="F315" s="484">
        <f t="shared" si="4"/>
        <v>60000</v>
      </c>
      <c r="G315" s="236">
        <v>297</v>
      </c>
    </row>
    <row r="316" spans="1:7" ht="12">
      <c r="A316" s="741"/>
      <c r="B316" s="741"/>
      <c r="C316" s="243" t="s">
        <v>1588</v>
      </c>
      <c r="D316" s="482">
        <v>745</v>
      </c>
      <c r="E316" s="483">
        <v>50</v>
      </c>
      <c r="F316" s="484">
        <f t="shared" si="4"/>
        <v>37250</v>
      </c>
      <c r="G316" s="236">
        <v>297</v>
      </c>
    </row>
    <row r="317" spans="1:7" s="490" customFormat="1" ht="12">
      <c r="A317" s="741"/>
      <c r="B317" s="741"/>
      <c r="C317" s="485" t="s">
        <v>1589</v>
      </c>
      <c r="D317" s="486">
        <v>2400</v>
      </c>
      <c r="E317" s="487">
        <v>20</v>
      </c>
      <c r="F317" s="488">
        <f t="shared" si="4"/>
        <v>48000</v>
      </c>
      <c r="G317" s="489">
        <v>297</v>
      </c>
    </row>
    <row r="318" spans="1:7" s="490" customFormat="1" ht="12">
      <c r="A318" s="741"/>
      <c r="B318" s="741"/>
      <c r="C318" s="485" t="s">
        <v>1590</v>
      </c>
      <c r="D318" s="486">
        <v>2000</v>
      </c>
      <c r="E318" s="487">
        <v>140</v>
      </c>
      <c r="F318" s="488">
        <f t="shared" si="4"/>
        <v>280000</v>
      </c>
      <c r="G318" s="489">
        <v>297</v>
      </c>
    </row>
    <row r="319" spans="1:7" ht="24">
      <c r="A319" s="741"/>
      <c r="B319" s="741"/>
      <c r="C319" s="243" t="s">
        <v>1591</v>
      </c>
      <c r="D319" s="482">
        <v>350</v>
      </c>
      <c r="E319" s="483">
        <v>6</v>
      </c>
      <c r="F319" s="484">
        <f t="shared" si="4"/>
        <v>2100</v>
      </c>
      <c r="G319" s="236">
        <v>297</v>
      </c>
    </row>
    <row r="320" spans="1:7" ht="12">
      <c r="A320" s="741"/>
      <c r="B320" s="741"/>
      <c r="C320" s="243" t="s">
        <v>1592</v>
      </c>
      <c r="D320" s="482">
        <v>560</v>
      </c>
      <c r="E320" s="483">
        <v>10</v>
      </c>
      <c r="F320" s="484">
        <f t="shared" si="4"/>
        <v>5600</v>
      </c>
      <c r="G320" s="236">
        <v>297</v>
      </c>
    </row>
    <row r="321" spans="1:7" s="490" customFormat="1" ht="12">
      <c r="A321" s="741"/>
      <c r="B321" s="741"/>
      <c r="C321" s="485" t="s">
        <v>1593</v>
      </c>
      <c r="D321" s="486">
        <v>15</v>
      </c>
      <c r="E321" s="487">
        <v>300</v>
      </c>
      <c r="F321" s="488">
        <f t="shared" si="4"/>
        <v>4500</v>
      </c>
      <c r="G321" s="489">
        <v>297</v>
      </c>
    </row>
    <row r="322" spans="1:7" s="490" customFormat="1" ht="12">
      <c r="A322" s="741"/>
      <c r="B322" s="741"/>
      <c r="C322" s="485" t="s">
        <v>1594</v>
      </c>
      <c r="D322" s="486">
        <v>15</v>
      </c>
      <c r="E322" s="487">
        <v>300</v>
      </c>
      <c r="F322" s="488">
        <f t="shared" si="4"/>
        <v>4500</v>
      </c>
      <c r="G322" s="489">
        <v>297</v>
      </c>
    </row>
    <row r="323" spans="1:7" s="490" customFormat="1" ht="12">
      <c r="A323" s="741"/>
      <c r="B323" s="741"/>
      <c r="C323" s="485" t="s">
        <v>1595</v>
      </c>
      <c r="D323" s="486">
        <v>10</v>
      </c>
      <c r="E323" s="487">
        <v>300</v>
      </c>
      <c r="F323" s="488">
        <f t="shared" si="4"/>
        <v>3000</v>
      </c>
      <c r="G323" s="489">
        <v>297</v>
      </c>
    </row>
    <row r="324" spans="1:7" s="490" customFormat="1" ht="12">
      <c r="A324" s="741"/>
      <c r="B324" s="741"/>
      <c r="C324" s="485" t="s">
        <v>1596</v>
      </c>
      <c r="D324" s="486">
        <v>4</v>
      </c>
      <c r="E324" s="487">
        <v>300</v>
      </c>
      <c r="F324" s="488">
        <f t="shared" si="4"/>
        <v>1200</v>
      </c>
      <c r="G324" s="489">
        <v>297</v>
      </c>
    </row>
    <row r="325" spans="1:7" ht="12">
      <c r="A325" s="741"/>
      <c r="B325" s="741"/>
      <c r="C325" s="243" t="s">
        <v>1597</v>
      </c>
      <c r="D325" s="482">
        <v>25</v>
      </c>
      <c r="E325" s="483">
        <v>100</v>
      </c>
      <c r="F325" s="484">
        <f t="shared" si="4"/>
        <v>2500</v>
      </c>
      <c r="G325" s="236">
        <v>297</v>
      </c>
    </row>
    <row r="326" spans="1:7" ht="12">
      <c r="A326" s="741"/>
      <c r="B326" s="741"/>
      <c r="C326" s="243" t="s">
        <v>1598</v>
      </c>
      <c r="D326" s="482">
        <v>50</v>
      </c>
      <c r="E326" s="483">
        <v>10</v>
      </c>
      <c r="F326" s="484">
        <f t="shared" si="4"/>
        <v>500</v>
      </c>
      <c r="G326" s="236">
        <v>297</v>
      </c>
    </row>
    <row r="327" spans="1:7" ht="12">
      <c r="A327" s="741"/>
      <c r="B327" s="741"/>
      <c r="C327" s="243" t="s">
        <v>1599</v>
      </c>
      <c r="D327" s="482">
        <v>75</v>
      </c>
      <c r="E327" s="483">
        <v>10</v>
      </c>
      <c r="F327" s="484">
        <f t="shared" si="4"/>
        <v>750</v>
      </c>
      <c r="G327" s="236">
        <v>297</v>
      </c>
    </row>
    <row r="328" spans="1:7" ht="12">
      <c r="A328" s="741"/>
      <c r="B328" s="741"/>
      <c r="C328" s="243" t="s">
        <v>1600</v>
      </c>
      <c r="D328" s="482">
        <v>100</v>
      </c>
      <c r="E328" s="483">
        <v>10</v>
      </c>
      <c r="F328" s="484">
        <f t="shared" ref="F328:F391" si="5">D328*E328</f>
        <v>1000</v>
      </c>
      <c r="G328" s="236">
        <v>297</v>
      </c>
    </row>
    <row r="329" spans="1:7" ht="12">
      <c r="A329" s="741"/>
      <c r="B329" s="741"/>
      <c r="C329" s="243" t="s">
        <v>1601</v>
      </c>
      <c r="D329" s="482">
        <v>105</v>
      </c>
      <c r="E329" s="483">
        <v>10</v>
      </c>
      <c r="F329" s="484">
        <f t="shared" si="5"/>
        <v>1050</v>
      </c>
      <c r="G329" s="236">
        <v>297</v>
      </c>
    </row>
    <row r="330" spans="1:7" ht="12">
      <c r="A330" s="741"/>
      <c r="B330" s="741"/>
      <c r="C330" s="243" t="s">
        <v>1602</v>
      </c>
      <c r="D330" s="482">
        <v>150</v>
      </c>
      <c r="E330" s="483">
        <v>10</v>
      </c>
      <c r="F330" s="484">
        <f t="shared" si="5"/>
        <v>1500</v>
      </c>
      <c r="G330" s="236">
        <v>297</v>
      </c>
    </row>
    <row r="331" spans="1:7" ht="12">
      <c r="A331" s="741"/>
      <c r="B331" s="741"/>
      <c r="C331" s="243" t="s">
        <v>1603</v>
      </c>
      <c r="D331" s="482">
        <v>200</v>
      </c>
      <c r="E331" s="483">
        <v>10</v>
      </c>
      <c r="F331" s="484">
        <f t="shared" si="5"/>
        <v>2000</v>
      </c>
      <c r="G331" s="236">
        <v>297</v>
      </c>
    </row>
    <row r="332" spans="1:7" ht="12">
      <c r="A332" s="741"/>
      <c r="B332" s="741"/>
      <c r="C332" s="243" t="s">
        <v>1604</v>
      </c>
      <c r="D332" s="482">
        <v>35</v>
      </c>
      <c r="E332" s="483">
        <v>30</v>
      </c>
      <c r="F332" s="484">
        <f t="shared" si="5"/>
        <v>1050</v>
      </c>
      <c r="G332" s="236">
        <v>297</v>
      </c>
    </row>
    <row r="333" spans="1:7" ht="12">
      <c r="A333" s="741"/>
      <c r="B333" s="741"/>
      <c r="C333" s="243" t="s">
        <v>1605</v>
      </c>
      <c r="D333" s="482">
        <v>45</v>
      </c>
      <c r="E333" s="483">
        <v>20</v>
      </c>
      <c r="F333" s="484">
        <f t="shared" si="5"/>
        <v>900</v>
      </c>
      <c r="G333" s="236">
        <v>297</v>
      </c>
    </row>
    <row r="334" spans="1:7" ht="12">
      <c r="A334" s="741"/>
      <c r="B334" s="741"/>
      <c r="C334" s="243" t="s">
        <v>1606</v>
      </c>
      <c r="D334" s="482">
        <v>15</v>
      </c>
      <c r="E334" s="483">
        <v>50</v>
      </c>
      <c r="F334" s="484">
        <f t="shared" si="5"/>
        <v>750</v>
      </c>
      <c r="G334" s="236">
        <v>297</v>
      </c>
    </row>
    <row r="335" spans="1:7" ht="24">
      <c r="A335" s="741"/>
      <c r="B335" s="741"/>
      <c r="C335" s="243" t="s">
        <v>1607</v>
      </c>
      <c r="D335" s="482">
        <v>100</v>
      </c>
      <c r="E335" s="483">
        <v>24</v>
      </c>
      <c r="F335" s="484">
        <f t="shared" si="5"/>
        <v>2400</v>
      </c>
      <c r="G335" s="236">
        <v>297</v>
      </c>
    </row>
    <row r="336" spans="1:7" ht="24">
      <c r="A336" s="741"/>
      <c r="B336" s="741"/>
      <c r="C336" s="243" t="s">
        <v>1608</v>
      </c>
      <c r="D336" s="482">
        <v>216</v>
      </c>
      <c r="E336" s="483">
        <v>48</v>
      </c>
      <c r="F336" s="484">
        <f t="shared" si="5"/>
        <v>10368</v>
      </c>
      <c r="G336" s="236">
        <v>297</v>
      </c>
    </row>
    <row r="337" spans="1:7" ht="12">
      <c r="A337" s="741"/>
      <c r="B337" s="741"/>
      <c r="C337" s="243" t="s">
        <v>1609</v>
      </c>
      <c r="D337" s="482">
        <v>200</v>
      </c>
      <c r="E337" s="483">
        <v>30</v>
      </c>
      <c r="F337" s="484">
        <f t="shared" si="5"/>
        <v>6000</v>
      </c>
      <c r="G337" s="236">
        <v>297</v>
      </c>
    </row>
    <row r="338" spans="1:7" ht="12">
      <c r="A338" s="741"/>
      <c r="B338" s="741"/>
      <c r="C338" s="243" t="s">
        <v>1610</v>
      </c>
      <c r="D338" s="482">
        <v>95</v>
      </c>
      <c r="E338" s="483">
        <v>30</v>
      </c>
      <c r="F338" s="484">
        <f t="shared" si="5"/>
        <v>2850</v>
      </c>
      <c r="G338" s="236">
        <v>297</v>
      </c>
    </row>
    <row r="339" spans="1:7" ht="12">
      <c r="A339" s="741"/>
      <c r="B339" s="741"/>
      <c r="C339" s="243" t="s">
        <v>1611</v>
      </c>
      <c r="D339" s="482">
        <v>55</v>
      </c>
      <c r="E339" s="483">
        <v>220</v>
      </c>
      <c r="F339" s="484">
        <f t="shared" si="5"/>
        <v>12100</v>
      </c>
      <c r="G339" s="236">
        <v>297</v>
      </c>
    </row>
    <row r="340" spans="1:7" ht="12">
      <c r="A340" s="741"/>
      <c r="B340" s="741"/>
      <c r="C340" s="243" t="s">
        <v>1612</v>
      </c>
      <c r="D340" s="482">
        <v>54</v>
      </c>
      <c r="E340" s="483">
        <v>50</v>
      </c>
      <c r="F340" s="484">
        <f t="shared" si="5"/>
        <v>2700</v>
      </c>
      <c r="G340" s="236">
        <v>297</v>
      </c>
    </row>
    <row r="341" spans="1:7" ht="12">
      <c r="A341" s="741"/>
      <c r="B341" s="741"/>
      <c r="C341" s="243" t="s">
        <v>1613</v>
      </c>
      <c r="D341" s="482">
        <v>90</v>
      </c>
      <c r="E341" s="483">
        <v>120</v>
      </c>
      <c r="F341" s="484">
        <f t="shared" si="5"/>
        <v>10800</v>
      </c>
      <c r="G341" s="236">
        <v>297</v>
      </c>
    </row>
    <row r="342" spans="1:7" ht="12">
      <c r="A342" s="741"/>
      <c r="B342" s="741"/>
      <c r="C342" s="243" t="s">
        <v>1614</v>
      </c>
      <c r="D342" s="482">
        <v>80</v>
      </c>
      <c r="E342" s="483">
        <v>8</v>
      </c>
      <c r="F342" s="484">
        <f t="shared" si="5"/>
        <v>640</v>
      </c>
      <c r="G342" s="236">
        <v>297</v>
      </c>
    </row>
    <row r="343" spans="1:7" ht="12">
      <c r="A343" s="741"/>
      <c r="B343" s="741"/>
      <c r="C343" s="243" t="s">
        <v>1615</v>
      </c>
      <c r="D343" s="482">
        <v>50</v>
      </c>
      <c r="E343" s="483">
        <v>4</v>
      </c>
      <c r="F343" s="484">
        <f t="shared" si="5"/>
        <v>200</v>
      </c>
      <c r="G343" s="236">
        <v>297</v>
      </c>
    </row>
    <row r="344" spans="1:7" ht="12">
      <c r="A344" s="741"/>
      <c r="B344" s="741"/>
      <c r="C344" s="243" t="s">
        <v>1616</v>
      </c>
      <c r="D344" s="482">
        <v>500</v>
      </c>
      <c r="E344" s="483">
        <v>12</v>
      </c>
      <c r="F344" s="484">
        <f t="shared" si="5"/>
        <v>6000</v>
      </c>
      <c r="G344" s="236">
        <v>297</v>
      </c>
    </row>
    <row r="345" spans="1:7" ht="24">
      <c r="A345" s="741"/>
      <c r="B345" s="741"/>
      <c r="C345" s="243" t="s">
        <v>1617</v>
      </c>
      <c r="D345" s="482">
        <v>68200</v>
      </c>
      <c r="E345" s="483">
        <v>12</v>
      </c>
      <c r="F345" s="484">
        <f t="shared" si="5"/>
        <v>818400</v>
      </c>
      <c r="G345" s="236">
        <v>297</v>
      </c>
    </row>
    <row r="346" spans="1:7" ht="12">
      <c r="A346" s="741"/>
      <c r="B346" s="741"/>
      <c r="C346" s="243" t="s">
        <v>1618</v>
      </c>
      <c r="D346" s="482">
        <v>800</v>
      </c>
      <c r="E346" s="483">
        <v>24</v>
      </c>
      <c r="F346" s="484">
        <f t="shared" si="5"/>
        <v>19200</v>
      </c>
      <c r="G346" s="236">
        <v>297</v>
      </c>
    </row>
    <row r="347" spans="1:7" ht="24">
      <c r="A347" s="741"/>
      <c r="B347" s="741"/>
      <c r="C347" s="243" t="s">
        <v>1619</v>
      </c>
      <c r="D347" s="482">
        <v>500</v>
      </c>
      <c r="E347" s="483">
        <v>24</v>
      </c>
      <c r="F347" s="484">
        <f t="shared" si="5"/>
        <v>12000</v>
      </c>
      <c r="G347" s="236">
        <v>297</v>
      </c>
    </row>
    <row r="348" spans="1:7" ht="12">
      <c r="A348" s="741"/>
      <c r="B348" s="741"/>
      <c r="C348" s="243" t="s">
        <v>1620</v>
      </c>
      <c r="D348" s="482">
        <v>200000</v>
      </c>
      <c r="E348" s="483">
        <v>50</v>
      </c>
      <c r="F348" s="484">
        <f t="shared" si="5"/>
        <v>10000000</v>
      </c>
      <c r="G348" s="236">
        <v>297</v>
      </c>
    </row>
    <row r="349" spans="1:7" ht="12">
      <c r="A349" s="741"/>
      <c r="B349" s="741"/>
      <c r="C349" s="243" t="s">
        <v>1621</v>
      </c>
      <c r="D349" s="482">
        <v>200000</v>
      </c>
      <c r="E349" s="483">
        <v>30</v>
      </c>
      <c r="F349" s="484">
        <f t="shared" si="5"/>
        <v>6000000</v>
      </c>
      <c r="G349" s="236">
        <v>297</v>
      </c>
    </row>
    <row r="350" spans="1:7" ht="24">
      <c r="A350" s="741"/>
      <c r="B350" s="741"/>
      <c r="C350" s="243" t="s">
        <v>1622</v>
      </c>
      <c r="D350" s="482">
        <v>150</v>
      </c>
      <c r="E350" s="483">
        <v>2</v>
      </c>
      <c r="F350" s="484">
        <f t="shared" si="5"/>
        <v>300</v>
      </c>
      <c r="G350" s="236">
        <v>297</v>
      </c>
    </row>
    <row r="351" spans="1:7" ht="24">
      <c r="A351" s="741"/>
      <c r="B351" s="741"/>
      <c r="C351" s="243" t="s">
        <v>1623</v>
      </c>
      <c r="D351" s="482">
        <v>500</v>
      </c>
      <c r="E351" s="483">
        <v>2</v>
      </c>
      <c r="F351" s="484">
        <f t="shared" si="5"/>
        <v>1000</v>
      </c>
      <c r="G351" s="236">
        <v>298</v>
      </c>
    </row>
    <row r="352" spans="1:7" ht="24">
      <c r="A352" s="741"/>
      <c r="B352" s="741"/>
      <c r="C352" s="243" t="s">
        <v>1624</v>
      </c>
      <c r="D352" s="482">
        <v>1000</v>
      </c>
      <c r="E352" s="483">
        <v>1</v>
      </c>
      <c r="F352" s="484">
        <f t="shared" si="5"/>
        <v>1000</v>
      </c>
      <c r="G352" s="236">
        <v>298</v>
      </c>
    </row>
    <row r="353" spans="1:7" ht="24">
      <c r="A353" s="741"/>
      <c r="B353" s="741"/>
      <c r="C353" s="243" t="s">
        <v>1625</v>
      </c>
      <c r="D353" s="482">
        <v>50</v>
      </c>
      <c r="E353" s="483">
        <v>2</v>
      </c>
      <c r="F353" s="484">
        <f t="shared" si="5"/>
        <v>100</v>
      </c>
      <c r="G353" s="236">
        <v>298</v>
      </c>
    </row>
    <row r="354" spans="1:7" ht="24">
      <c r="A354" s="741"/>
      <c r="B354" s="741"/>
      <c r="C354" s="243" t="s">
        <v>1626</v>
      </c>
      <c r="D354" s="482">
        <v>45</v>
      </c>
      <c r="E354" s="483">
        <v>2</v>
      </c>
      <c r="F354" s="484">
        <f t="shared" si="5"/>
        <v>90</v>
      </c>
      <c r="G354" s="236">
        <v>298</v>
      </c>
    </row>
    <row r="355" spans="1:7" ht="24">
      <c r="A355" s="741"/>
      <c r="B355" s="741"/>
      <c r="C355" s="243" t="s">
        <v>1627</v>
      </c>
      <c r="D355" s="482">
        <v>50</v>
      </c>
      <c r="E355" s="483">
        <v>2</v>
      </c>
      <c r="F355" s="484">
        <f t="shared" si="5"/>
        <v>100</v>
      </c>
      <c r="G355" s="236">
        <v>298</v>
      </c>
    </row>
    <row r="356" spans="1:7" ht="12">
      <c r="A356" s="741"/>
      <c r="B356" s="741"/>
      <c r="C356" s="243" t="s">
        <v>1628</v>
      </c>
      <c r="D356" s="482">
        <v>800</v>
      </c>
      <c r="E356" s="483">
        <v>2</v>
      </c>
      <c r="F356" s="484">
        <f t="shared" si="5"/>
        <v>1600</v>
      </c>
      <c r="G356" s="236">
        <v>298</v>
      </c>
    </row>
    <row r="357" spans="1:7" ht="24">
      <c r="A357" s="741"/>
      <c r="B357" s="741"/>
      <c r="C357" s="243" t="s">
        <v>1630</v>
      </c>
      <c r="D357" s="482">
        <v>400</v>
      </c>
      <c r="E357" s="483">
        <v>24</v>
      </c>
      <c r="F357" s="484">
        <f t="shared" si="5"/>
        <v>9600</v>
      </c>
      <c r="G357" s="236">
        <v>298</v>
      </c>
    </row>
    <row r="358" spans="1:7" ht="24">
      <c r="A358" s="741"/>
      <c r="B358" s="741"/>
      <c r="C358" s="243" t="s">
        <v>1631</v>
      </c>
      <c r="D358" s="482">
        <v>750</v>
      </c>
      <c r="E358" s="483">
        <v>24</v>
      </c>
      <c r="F358" s="484">
        <f t="shared" si="5"/>
        <v>18000</v>
      </c>
      <c r="G358" s="236">
        <v>298</v>
      </c>
    </row>
    <row r="359" spans="1:7" ht="60">
      <c r="A359" s="741"/>
      <c r="B359" s="741"/>
      <c r="C359" s="243" t="s">
        <v>1632</v>
      </c>
      <c r="D359" s="482">
        <v>5000</v>
      </c>
      <c r="E359" s="483">
        <v>62</v>
      </c>
      <c r="F359" s="484">
        <f t="shared" si="5"/>
        <v>310000</v>
      </c>
      <c r="G359" s="236">
        <v>298</v>
      </c>
    </row>
    <row r="360" spans="1:7" ht="12.75" customHeight="1">
      <c r="A360" s="741"/>
      <c r="B360" s="741"/>
      <c r="C360" s="243" t="s">
        <v>1633</v>
      </c>
      <c r="D360" s="482">
        <v>5000</v>
      </c>
      <c r="E360" s="483">
        <v>3</v>
      </c>
      <c r="F360" s="484">
        <f t="shared" si="5"/>
        <v>15000</v>
      </c>
      <c r="G360" s="236">
        <v>298</v>
      </c>
    </row>
    <row r="361" spans="1:7" ht="60">
      <c r="A361" s="741"/>
      <c r="B361" s="741"/>
      <c r="C361" s="243" t="s">
        <v>1634</v>
      </c>
      <c r="D361" s="482">
        <v>350</v>
      </c>
      <c r="E361" s="483">
        <v>20</v>
      </c>
      <c r="F361" s="484">
        <f t="shared" si="5"/>
        <v>7000</v>
      </c>
      <c r="G361" s="236">
        <v>298</v>
      </c>
    </row>
    <row r="362" spans="1:7" ht="60">
      <c r="A362" s="741"/>
      <c r="B362" s="741"/>
      <c r="C362" s="243" t="s">
        <v>1635</v>
      </c>
      <c r="D362" s="482">
        <v>350</v>
      </c>
      <c r="E362" s="483">
        <v>20</v>
      </c>
      <c r="F362" s="484">
        <f t="shared" si="5"/>
        <v>7000</v>
      </c>
      <c r="G362" s="236">
        <v>298</v>
      </c>
    </row>
    <row r="363" spans="1:7" ht="24">
      <c r="A363" s="741"/>
      <c r="B363" s="741"/>
      <c r="C363" s="243" t="s">
        <v>1636</v>
      </c>
      <c r="D363" s="482">
        <v>2500</v>
      </c>
      <c r="E363" s="483">
        <v>1</v>
      </c>
      <c r="F363" s="484">
        <f t="shared" si="5"/>
        <v>2500</v>
      </c>
      <c r="G363" s="236">
        <v>298</v>
      </c>
    </row>
    <row r="364" spans="1:7" ht="60">
      <c r="A364" s="741"/>
      <c r="B364" s="741"/>
      <c r="C364" s="243" t="s">
        <v>1637</v>
      </c>
      <c r="D364" s="482">
        <v>1500</v>
      </c>
      <c r="E364" s="483">
        <v>2</v>
      </c>
      <c r="F364" s="484">
        <f t="shared" si="5"/>
        <v>3000</v>
      </c>
      <c r="G364" s="236">
        <v>298</v>
      </c>
    </row>
    <row r="365" spans="1:7" ht="24">
      <c r="A365" s="741"/>
      <c r="B365" s="741"/>
      <c r="C365" s="243" t="s">
        <v>1638</v>
      </c>
      <c r="D365" s="482">
        <v>3000</v>
      </c>
      <c r="E365" s="483">
        <v>1</v>
      </c>
      <c r="F365" s="484">
        <f t="shared" si="5"/>
        <v>3000</v>
      </c>
      <c r="G365" s="236">
        <v>298</v>
      </c>
    </row>
    <row r="366" spans="1:7" ht="24">
      <c r="A366" s="741"/>
      <c r="B366" s="741"/>
      <c r="C366" s="243" t="s">
        <v>1639</v>
      </c>
      <c r="D366" s="482">
        <v>5000</v>
      </c>
      <c r="E366" s="483">
        <v>4</v>
      </c>
      <c r="F366" s="484">
        <f t="shared" si="5"/>
        <v>20000</v>
      </c>
      <c r="G366" s="236">
        <v>298</v>
      </c>
    </row>
    <row r="367" spans="1:7" ht="72">
      <c r="A367" s="741"/>
      <c r="B367" s="741"/>
      <c r="C367" s="243" t="s">
        <v>1640</v>
      </c>
      <c r="D367" s="482">
        <v>100</v>
      </c>
      <c r="E367" s="483">
        <v>20</v>
      </c>
      <c r="F367" s="484">
        <f t="shared" si="5"/>
        <v>2000</v>
      </c>
      <c r="G367" s="236">
        <v>298</v>
      </c>
    </row>
    <row r="368" spans="1:7" s="490" customFormat="1" ht="12">
      <c r="A368" s="741"/>
      <c r="B368" s="741"/>
      <c r="C368" s="485" t="s">
        <v>1641</v>
      </c>
      <c r="D368" s="486">
        <v>350</v>
      </c>
      <c r="E368" s="487">
        <v>140</v>
      </c>
      <c r="F368" s="488">
        <f t="shared" si="5"/>
        <v>49000</v>
      </c>
      <c r="G368" s="489">
        <v>298</v>
      </c>
    </row>
    <row r="369" spans="1:7" ht="12">
      <c r="A369" s="741"/>
      <c r="B369" s="741"/>
      <c r="C369" s="243" t="s">
        <v>1642</v>
      </c>
      <c r="D369" s="482">
        <v>35</v>
      </c>
      <c r="E369" s="483">
        <v>12</v>
      </c>
      <c r="F369" s="484">
        <f t="shared" si="5"/>
        <v>420</v>
      </c>
      <c r="G369" s="236">
        <v>298</v>
      </c>
    </row>
    <row r="370" spans="1:7" ht="12">
      <c r="A370" s="741"/>
      <c r="B370" s="741"/>
      <c r="C370" s="243" t="s">
        <v>1643</v>
      </c>
      <c r="D370" s="482">
        <v>80</v>
      </c>
      <c r="E370" s="483">
        <v>30</v>
      </c>
      <c r="F370" s="484">
        <f t="shared" si="5"/>
        <v>2400</v>
      </c>
      <c r="G370" s="236">
        <v>298</v>
      </c>
    </row>
    <row r="371" spans="1:7" ht="12">
      <c r="A371" s="741"/>
      <c r="B371" s="741"/>
      <c r="C371" s="243" t="s">
        <v>1644</v>
      </c>
      <c r="D371" s="482">
        <v>55</v>
      </c>
      <c r="E371" s="483">
        <v>30</v>
      </c>
      <c r="F371" s="484">
        <f t="shared" si="5"/>
        <v>1650</v>
      </c>
      <c r="G371" s="236">
        <v>298</v>
      </c>
    </row>
    <row r="372" spans="1:7" ht="12">
      <c r="A372" s="741"/>
      <c r="B372" s="741"/>
      <c r="C372" s="243" t="s">
        <v>1645</v>
      </c>
      <c r="D372" s="482">
        <v>80</v>
      </c>
      <c r="E372" s="483">
        <v>12</v>
      </c>
      <c r="F372" s="484">
        <f t="shared" si="5"/>
        <v>960</v>
      </c>
      <c r="G372" s="236">
        <v>298</v>
      </c>
    </row>
    <row r="373" spans="1:7" ht="12">
      <c r="A373" s="741"/>
      <c r="B373" s="741"/>
      <c r="C373" s="243" t="s">
        <v>1646</v>
      </c>
      <c r="D373" s="482">
        <v>75</v>
      </c>
      <c r="E373" s="483">
        <v>8</v>
      </c>
      <c r="F373" s="484">
        <f t="shared" si="5"/>
        <v>600</v>
      </c>
      <c r="G373" s="236">
        <v>298</v>
      </c>
    </row>
    <row r="374" spans="1:7" ht="24">
      <c r="A374" s="741"/>
      <c r="B374" s="741"/>
      <c r="C374" s="243" t="s">
        <v>1647</v>
      </c>
      <c r="D374" s="482">
        <v>1000</v>
      </c>
      <c r="E374" s="483">
        <v>2</v>
      </c>
      <c r="F374" s="484">
        <f t="shared" si="5"/>
        <v>2000</v>
      </c>
      <c r="G374" s="236">
        <v>298</v>
      </c>
    </row>
    <row r="375" spans="1:7" ht="24">
      <c r="A375" s="741"/>
      <c r="B375" s="741"/>
      <c r="C375" s="243" t="s">
        <v>1648</v>
      </c>
      <c r="D375" s="482">
        <v>500</v>
      </c>
      <c r="E375" s="483">
        <v>1</v>
      </c>
      <c r="F375" s="484">
        <f t="shared" si="5"/>
        <v>500</v>
      </c>
      <c r="G375" s="236">
        <v>298</v>
      </c>
    </row>
    <row r="376" spans="1:7" ht="24">
      <c r="A376" s="741"/>
      <c r="B376" s="741"/>
      <c r="C376" s="243" t="s">
        <v>1649</v>
      </c>
      <c r="D376" s="482">
        <v>2500</v>
      </c>
      <c r="E376" s="483">
        <v>6</v>
      </c>
      <c r="F376" s="484">
        <f t="shared" si="5"/>
        <v>15000</v>
      </c>
      <c r="G376" s="236">
        <v>299</v>
      </c>
    </row>
    <row r="377" spans="1:7" ht="120">
      <c r="A377" s="741"/>
      <c r="B377" s="741"/>
      <c r="C377" s="243" t="s">
        <v>1650</v>
      </c>
      <c r="D377" s="482">
        <v>25</v>
      </c>
      <c r="E377" s="483">
        <v>31</v>
      </c>
      <c r="F377" s="484">
        <f t="shared" si="5"/>
        <v>775</v>
      </c>
      <c r="G377" s="236">
        <v>299</v>
      </c>
    </row>
    <row r="378" spans="1:7" ht="120">
      <c r="A378" s="741"/>
      <c r="B378" s="741"/>
      <c r="C378" s="243" t="s">
        <v>1651</v>
      </c>
      <c r="D378" s="482">
        <v>12</v>
      </c>
      <c r="E378" s="483">
        <v>40</v>
      </c>
      <c r="F378" s="484">
        <f t="shared" si="5"/>
        <v>480</v>
      </c>
      <c r="G378" s="236">
        <v>299</v>
      </c>
    </row>
    <row r="379" spans="1:7" ht="12">
      <c r="A379" s="741"/>
      <c r="B379" s="741"/>
      <c r="C379" s="243" t="s">
        <v>1652</v>
      </c>
      <c r="D379" s="482">
        <v>1000</v>
      </c>
      <c r="E379" s="483">
        <v>4</v>
      </c>
      <c r="F379" s="484">
        <f t="shared" si="5"/>
        <v>4000</v>
      </c>
      <c r="G379" s="236">
        <v>299</v>
      </c>
    </row>
    <row r="380" spans="1:7" ht="12">
      <c r="A380" s="741"/>
      <c r="B380" s="741"/>
      <c r="C380" s="243" t="s">
        <v>1653</v>
      </c>
      <c r="D380" s="482">
        <v>64</v>
      </c>
      <c r="E380" s="483">
        <v>24</v>
      </c>
      <c r="F380" s="484">
        <f t="shared" si="5"/>
        <v>1536</v>
      </c>
      <c r="G380" s="236">
        <v>299</v>
      </c>
    </row>
    <row r="381" spans="1:7" ht="12">
      <c r="A381" s="741"/>
      <c r="B381" s="741"/>
      <c r="C381" s="243" t="s">
        <v>1654</v>
      </c>
      <c r="D381" s="482">
        <v>100</v>
      </c>
      <c r="E381" s="483">
        <v>2</v>
      </c>
      <c r="F381" s="484">
        <f t="shared" si="5"/>
        <v>200</v>
      </c>
      <c r="G381" s="236">
        <v>299</v>
      </c>
    </row>
    <row r="382" spans="1:7" ht="24">
      <c r="A382" s="741"/>
      <c r="B382" s="741"/>
      <c r="C382" s="243" t="s">
        <v>1655</v>
      </c>
      <c r="D382" s="482">
        <v>75</v>
      </c>
      <c r="E382" s="483">
        <v>24</v>
      </c>
      <c r="F382" s="484">
        <f t="shared" si="5"/>
        <v>1800</v>
      </c>
      <c r="G382" s="236">
        <v>299</v>
      </c>
    </row>
    <row r="383" spans="1:7" ht="12">
      <c r="A383" s="741"/>
      <c r="B383" s="741"/>
      <c r="C383" s="243" t="s">
        <v>1656</v>
      </c>
      <c r="D383" s="482">
        <v>70</v>
      </c>
      <c r="E383" s="483">
        <v>24</v>
      </c>
      <c r="F383" s="484">
        <f t="shared" si="5"/>
        <v>1680</v>
      </c>
      <c r="G383" s="236">
        <v>299</v>
      </c>
    </row>
    <row r="384" spans="1:7" ht="12">
      <c r="A384" s="741"/>
      <c r="B384" s="741"/>
      <c r="C384" s="243" t="s">
        <v>1657</v>
      </c>
      <c r="D384" s="482">
        <v>15</v>
      </c>
      <c r="E384" s="483">
        <v>24</v>
      </c>
      <c r="F384" s="484">
        <f t="shared" si="5"/>
        <v>360</v>
      </c>
      <c r="G384" s="236">
        <v>299</v>
      </c>
    </row>
    <row r="385" spans="1:7" ht="24">
      <c r="A385" s="741"/>
      <c r="B385" s="741"/>
      <c r="C385" s="243" t="s">
        <v>1658</v>
      </c>
      <c r="D385" s="482">
        <v>250</v>
      </c>
      <c r="E385" s="483">
        <v>2</v>
      </c>
      <c r="F385" s="484">
        <f t="shared" si="5"/>
        <v>500</v>
      </c>
      <c r="G385" s="236">
        <v>299</v>
      </c>
    </row>
    <row r="386" spans="1:7" ht="24">
      <c r="A386" s="741"/>
      <c r="B386" s="741"/>
      <c r="C386" s="243" t="s">
        <v>1659</v>
      </c>
      <c r="D386" s="482">
        <v>150</v>
      </c>
      <c r="E386" s="483">
        <v>3</v>
      </c>
      <c r="F386" s="484">
        <f t="shared" si="5"/>
        <v>450</v>
      </c>
      <c r="G386" s="236">
        <v>299</v>
      </c>
    </row>
    <row r="387" spans="1:7" ht="48">
      <c r="A387" s="741"/>
      <c r="B387" s="741"/>
      <c r="C387" s="243" t="s">
        <v>1660</v>
      </c>
      <c r="D387" s="482">
        <v>600</v>
      </c>
      <c r="E387" s="483">
        <v>2</v>
      </c>
      <c r="F387" s="484">
        <f t="shared" si="5"/>
        <v>1200</v>
      </c>
      <c r="G387" s="236">
        <v>299</v>
      </c>
    </row>
    <row r="388" spans="1:7" ht="36">
      <c r="A388" s="741"/>
      <c r="B388" s="741"/>
      <c r="C388" s="243" t="s">
        <v>1661</v>
      </c>
      <c r="D388" s="482">
        <v>2500</v>
      </c>
      <c r="E388" s="483">
        <v>2</v>
      </c>
      <c r="F388" s="484">
        <f t="shared" si="5"/>
        <v>5000</v>
      </c>
      <c r="G388" s="236">
        <v>299</v>
      </c>
    </row>
    <row r="389" spans="1:7" ht="12">
      <c r="A389" s="741"/>
      <c r="B389" s="741"/>
      <c r="C389" s="243" t="s">
        <v>1662</v>
      </c>
      <c r="D389" s="482">
        <v>200</v>
      </c>
      <c r="E389" s="483">
        <v>2</v>
      </c>
      <c r="F389" s="484">
        <f t="shared" si="5"/>
        <v>400</v>
      </c>
      <c r="G389" s="236">
        <v>299</v>
      </c>
    </row>
    <row r="390" spans="1:7" ht="24">
      <c r="A390" s="741"/>
      <c r="B390" s="741"/>
      <c r="C390" s="243" t="s">
        <v>1663</v>
      </c>
      <c r="D390" s="482">
        <v>200</v>
      </c>
      <c r="E390" s="483">
        <v>2</v>
      </c>
      <c r="F390" s="484">
        <f t="shared" si="5"/>
        <v>400</v>
      </c>
      <c r="G390" s="236">
        <v>299</v>
      </c>
    </row>
    <row r="391" spans="1:7" ht="12">
      <c r="A391" s="741"/>
      <c r="B391" s="741"/>
      <c r="C391" s="243" t="s">
        <v>1664</v>
      </c>
      <c r="D391" s="482">
        <v>5000</v>
      </c>
      <c r="E391" s="483">
        <v>6</v>
      </c>
      <c r="F391" s="484">
        <f t="shared" si="5"/>
        <v>30000</v>
      </c>
      <c r="G391" s="236">
        <v>322</v>
      </c>
    </row>
    <row r="392" spans="1:7" ht="12">
      <c r="A392" s="741"/>
      <c r="B392" s="741"/>
      <c r="C392" s="243" t="s">
        <v>4926</v>
      </c>
      <c r="D392" s="482">
        <v>475</v>
      </c>
      <c r="E392" s="483">
        <v>52</v>
      </c>
      <c r="F392" s="484">
        <f t="shared" ref="F392:F455" si="6">D392*E392</f>
        <v>24700</v>
      </c>
      <c r="G392" s="236">
        <v>322</v>
      </c>
    </row>
    <row r="393" spans="1:7" ht="12">
      <c r="A393" s="741"/>
      <c r="B393" s="741"/>
      <c r="C393" s="243" t="s">
        <v>1665</v>
      </c>
      <c r="D393" s="482">
        <v>3500</v>
      </c>
      <c r="E393" s="483">
        <v>2</v>
      </c>
      <c r="F393" s="484">
        <f t="shared" si="6"/>
        <v>7000</v>
      </c>
      <c r="G393" s="236">
        <v>322</v>
      </c>
    </row>
    <row r="394" spans="1:7" ht="12">
      <c r="A394" s="741"/>
      <c r="B394" s="741"/>
      <c r="C394" s="243" t="s">
        <v>1666</v>
      </c>
      <c r="D394" s="482">
        <v>500</v>
      </c>
      <c r="E394" s="483">
        <v>3</v>
      </c>
      <c r="F394" s="484">
        <f t="shared" si="6"/>
        <v>1500</v>
      </c>
      <c r="G394" s="236">
        <v>322</v>
      </c>
    </row>
    <row r="395" spans="1:7" ht="12">
      <c r="A395" s="741"/>
      <c r="B395" s="741"/>
      <c r="C395" s="243" t="s">
        <v>1667</v>
      </c>
      <c r="D395" s="482">
        <v>900</v>
      </c>
      <c r="E395" s="483">
        <v>22</v>
      </c>
      <c r="F395" s="484">
        <f t="shared" si="6"/>
        <v>19800</v>
      </c>
      <c r="G395" s="236">
        <v>322</v>
      </c>
    </row>
    <row r="396" spans="1:7" ht="12">
      <c r="A396" s="741"/>
      <c r="B396" s="741"/>
      <c r="C396" s="243" t="s">
        <v>1669</v>
      </c>
      <c r="D396" s="482">
        <v>350</v>
      </c>
      <c r="E396" s="483">
        <v>15</v>
      </c>
      <c r="F396" s="484">
        <f t="shared" si="6"/>
        <v>5250</v>
      </c>
      <c r="G396" s="236">
        <v>322</v>
      </c>
    </row>
    <row r="397" spans="1:7" ht="12">
      <c r="A397" s="741"/>
      <c r="B397" s="741"/>
      <c r="C397" s="243" t="s">
        <v>1670</v>
      </c>
      <c r="D397" s="482">
        <v>450</v>
      </c>
      <c r="E397" s="483">
        <v>8</v>
      </c>
      <c r="F397" s="484">
        <f t="shared" si="6"/>
        <v>3600</v>
      </c>
      <c r="G397" s="236">
        <v>322</v>
      </c>
    </row>
    <row r="398" spans="1:7" ht="24">
      <c r="A398" s="741"/>
      <c r="B398" s="741"/>
      <c r="C398" s="243" t="s">
        <v>1671</v>
      </c>
      <c r="D398" s="482">
        <v>3000</v>
      </c>
      <c r="E398" s="483">
        <v>1</v>
      </c>
      <c r="F398" s="484">
        <f t="shared" si="6"/>
        <v>3000</v>
      </c>
      <c r="G398" s="236">
        <v>322</v>
      </c>
    </row>
    <row r="399" spans="1:7" ht="24">
      <c r="A399" s="741"/>
      <c r="B399" s="741"/>
      <c r="C399" s="243" t="s">
        <v>1672</v>
      </c>
      <c r="D399" s="482">
        <v>1500</v>
      </c>
      <c r="E399" s="483">
        <v>3</v>
      </c>
      <c r="F399" s="484">
        <f t="shared" si="6"/>
        <v>4500</v>
      </c>
      <c r="G399" s="236">
        <v>322</v>
      </c>
    </row>
    <row r="400" spans="1:7" ht="12">
      <c r="A400" s="741"/>
      <c r="B400" s="741"/>
      <c r="C400" s="243" t="s">
        <v>1673</v>
      </c>
      <c r="D400" s="482">
        <v>2500</v>
      </c>
      <c r="E400" s="483">
        <v>1</v>
      </c>
      <c r="F400" s="484">
        <f t="shared" si="6"/>
        <v>2500</v>
      </c>
      <c r="G400" s="236">
        <v>322</v>
      </c>
    </row>
    <row r="401" spans="1:7" ht="24">
      <c r="A401" s="741"/>
      <c r="B401" s="741"/>
      <c r="C401" s="243" t="s">
        <v>1674</v>
      </c>
      <c r="D401" s="482">
        <v>300</v>
      </c>
      <c r="E401" s="483">
        <v>12</v>
      </c>
      <c r="F401" s="484">
        <f t="shared" si="6"/>
        <v>3600</v>
      </c>
      <c r="G401" s="236">
        <v>322</v>
      </c>
    </row>
    <row r="402" spans="1:7" ht="24">
      <c r="A402" s="741"/>
      <c r="B402" s="741"/>
      <c r="C402" s="243" t="s">
        <v>1675</v>
      </c>
      <c r="D402" s="482">
        <v>500</v>
      </c>
      <c r="E402" s="483">
        <v>5</v>
      </c>
      <c r="F402" s="484">
        <f t="shared" si="6"/>
        <v>2500</v>
      </c>
      <c r="G402" s="236">
        <v>322</v>
      </c>
    </row>
    <row r="403" spans="1:7" ht="12">
      <c r="A403" s="741"/>
      <c r="B403" s="741"/>
      <c r="C403" s="243" t="s">
        <v>1676</v>
      </c>
      <c r="D403" s="482">
        <v>500</v>
      </c>
      <c r="E403" s="483">
        <v>3</v>
      </c>
      <c r="F403" s="484">
        <f t="shared" si="6"/>
        <v>1500</v>
      </c>
      <c r="G403" s="236">
        <v>322</v>
      </c>
    </row>
    <row r="404" spans="1:7" ht="12">
      <c r="A404" s="741"/>
      <c r="B404" s="741"/>
      <c r="C404" s="243" t="s">
        <v>1677</v>
      </c>
      <c r="D404" s="482">
        <v>300</v>
      </c>
      <c r="E404" s="483">
        <v>1</v>
      </c>
      <c r="F404" s="484">
        <f t="shared" si="6"/>
        <v>300</v>
      </c>
      <c r="G404" s="236">
        <v>322</v>
      </c>
    </row>
    <row r="405" spans="1:7" ht="12">
      <c r="A405" s="741"/>
      <c r="B405" s="741"/>
      <c r="C405" s="243" t="s">
        <v>319</v>
      </c>
      <c r="D405" s="482">
        <v>125</v>
      </c>
      <c r="E405" s="483">
        <v>4</v>
      </c>
      <c r="F405" s="484">
        <f t="shared" si="6"/>
        <v>500</v>
      </c>
      <c r="G405" s="236">
        <v>322</v>
      </c>
    </row>
    <row r="406" spans="1:7" ht="12">
      <c r="A406" s="741"/>
      <c r="B406" s="741"/>
      <c r="C406" s="243" t="s">
        <v>1679</v>
      </c>
      <c r="D406" s="482">
        <v>7500</v>
      </c>
      <c r="E406" s="483">
        <v>1</v>
      </c>
      <c r="F406" s="484">
        <f t="shared" si="6"/>
        <v>7500</v>
      </c>
      <c r="G406" s="236">
        <v>322</v>
      </c>
    </row>
    <row r="407" spans="1:7" ht="24">
      <c r="A407" s="741"/>
      <c r="B407" s="741"/>
      <c r="C407" s="243" t="s">
        <v>1680</v>
      </c>
      <c r="D407" s="482">
        <v>6500</v>
      </c>
      <c r="E407" s="483">
        <v>10</v>
      </c>
      <c r="F407" s="484">
        <f t="shared" si="6"/>
        <v>65000</v>
      </c>
      <c r="G407" s="236">
        <v>322</v>
      </c>
    </row>
    <row r="408" spans="1:7" ht="12">
      <c r="A408" s="741"/>
      <c r="B408" s="741"/>
      <c r="C408" s="243" t="s">
        <v>1681</v>
      </c>
      <c r="D408" s="482">
        <v>6500</v>
      </c>
      <c r="E408" s="483">
        <v>10</v>
      </c>
      <c r="F408" s="484">
        <f t="shared" si="6"/>
        <v>65000</v>
      </c>
      <c r="G408" s="236">
        <v>322</v>
      </c>
    </row>
    <row r="409" spans="1:7" ht="12">
      <c r="A409" s="741"/>
      <c r="B409" s="741"/>
      <c r="C409" s="243" t="s">
        <v>1682</v>
      </c>
      <c r="D409" s="482">
        <v>5000</v>
      </c>
      <c r="E409" s="483">
        <v>2</v>
      </c>
      <c r="F409" s="484">
        <f t="shared" si="6"/>
        <v>10000</v>
      </c>
      <c r="G409" s="236">
        <v>322</v>
      </c>
    </row>
    <row r="410" spans="1:7" ht="24">
      <c r="A410" s="741"/>
      <c r="B410" s="741"/>
      <c r="C410" s="243" t="s">
        <v>1684</v>
      </c>
      <c r="D410" s="482">
        <v>1100</v>
      </c>
      <c r="E410" s="483">
        <v>4</v>
      </c>
      <c r="F410" s="484">
        <f t="shared" si="6"/>
        <v>4400</v>
      </c>
      <c r="G410" s="236">
        <v>322</v>
      </c>
    </row>
    <row r="411" spans="1:7" ht="12">
      <c r="A411" s="741"/>
      <c r="B411" s="741"/>
      <c r="C411" s="243" t="s">
        <v>1685</v>
      </c>
      <c r="D411" s="482">
        <v>5000</v>
      </c>
      <c r="E411" s="483">
        <v>6</v>
      </c>
      <c r="F411" s="484">
        <f t="shared" si="6"/>
        <v>30000</v>
      </c>
      <c r="G411" s="236">
        <v>322</v>
      </c>
    </row>
    <row r="412" spans="1:7" ht="24">
      <c r="A412" s="741"/>
      <c r="B412" s="741"/>
      <c r="C412" s="243" t="s">
        <v>1686</v>
      </c>
      <c r="D412" s="482">
        <v>800</v>
      </c>
      <c r="E412" s="483">
        <v>4</v>
      </c>
      <c r="F412" s="484">
        <f t="shared" si="6"/>
        <v>3200</v>
      </c>
      <c r="G412" s="236">
        <v>322</v>
      </c>
    </row>
    <row r="413" spans="1:7" ht="24">
      <c r="A413" s="741"/>
      <c r="B413" s="741"/>
      <c r="C413" s="243" t="s">
        <v>1687</v>
      </c>
      <c r="D413" s="482">
        <v>1000</v>
      </c>
      <c r="E413" s="483">
        <v>2</v>
      </c>
      <c r="F413" s="484">
        <f t="shared" si="6"/>
        <v>2000</v>
      </c>
      <c r="G413" s="236">
        <v>322</v>
      </c>
    </row>
    <row r="414" spans="1:7" ht="24">
      <c r="A414" s="741"/>
      <c r="B414" s="741"/>
      <c r="C414" s="243" t="s">
        <v>1688</v>
      </c>
      <c r="D414" s="482">
        <v>2000</v>
      </c>
      <c r="E414" s="483">
        <v>3</v>
      </c>
      <c r="F414" s="484">
        <f t="shared" si="6"/>
        <v>6000</v>
      </c>
      <c r="G414" s="236">
        <v>322</v>
      </c>
    </row>
    <row r="415" spans="1:7" ht="12">
      <c r="A415" s="741"/>
      <c r="B415" s="741"/>
      <c r="C415" s="243" t="s">
        <v>1689</v>
      </c>
      <c r="D415" s="482">
        <v>1500</v>
      </c>
      <c r="E415" s="483">
        <v>4</v>
      </c>
      <c r="F415" s="484">
        <f t="shared" si="6"/>
        <v>6000</v>
      </c>
      <c r="G415" s="236">
        <v>322</v>
      </c>
    </row>
    <row r="416" spans="1:7" ht="24">
      <c r="A416" s="741"/>
      <c r="B416" s="741"/>
      <c r="C416" s="243" t="s">
        <v>1690</v>
      </c>
      <c r="D416" s="482">
        <v>1200</v>
      </c>
      <c r="E416" s="483">
        <v>4</v>
      </c>
      <c r="F416" s="484">
        <f t="shared" si="6"/>
        <v>4800</v>
      </c>
      <c r="G416" s="236">
        <v>322</v>
      </c>
    </row>
    <row r="417" spans="1:7" ht="24">
      <c r="A417" s="741"/>
      <c r="B417" s="741"/>
      <c r="C417" s="243" t="s">
        <v>1691</v>
      </c>
      <c r="D417" s="482">
        <v>1000</v>
      </c>
      <c r="E417" s="483">
        <v>20</v>
      </c>
      <c r="F417" s="484">
        <f t="shared" si="6"/>
        <v>20000</v>
      </c>
      <c r="G417" s="236">
        <v>322</v>
      </c>
    </row>
    <row r="418" spans="1:7" ht="12">
      <c r="A418" s="741"/>
      <c r="B418" s="741"/>
      <c r="C418" s="243" t="s">
        <v>1692</v>
      </c>
      <c r="D418" s="482">
        <v>2000</v>
      </c>
      <c r="E418" s="483">
        <v>4</v>
      </c>
      <c r="F418" s="484">
        <f t="shared" si="6"/>
        <v>8000</v>
      </c>
      <c r="G418" s="236">
        <v>322</v>
      </c>
    </row>
    <row r="419" spans="1:7" ht="12">
      <c r="A419" s="741"/>
      <c r="B419" s="741"/>
      <c r="C419" s="243" t="s">
        <v>1693</v>
      </c>
      <c r="D419" s="482">
        <v>400</v>
      </c>
      <c r="E419" s="483">
        <v>10</v>
      </c>
      <c r="F419" s="484">
        <f t="shared" si="6"/>
        <v>4000</v>
      </c>
      <c r="G419" s="236">
        <v>322</v>
      </c>
    </row>
    <row r="420" spans="1:7" ht="12.75" customHeight="1">
      <c r="A420" s="741"/>
      <c r="B420" s="741"/>
      <c r="C420" s="243" t="s">
        <v>1694</v>
      </c>
      <c r="D420" s="482">
        <v>500</v>
      </c>
      <c r="E420" s="483">
        <v>4</v>
      </c>
      <c r="F420" s="484">
        <f t="shared" si="6"/>
        <v>2000</v>
      </c>
      <c r="G420" s="236">
        <v>322</v>
      </c>
    </row>
    <row r="421" spans="1:7" ht="12">
      <c r="A421" s="741"/>
      <c r="B421" s="741"/>
      <c r="C421" s="243" t="s">
        <v>1695</v>
      </c>
      <c r="D421" s="482">
        <v>150</v>
      </c>
      <c r="E421" s="483">
        <v>2</v>
      </c>
      <c r="F421" s="484">
        <f t="shared" si="6"/>
        <v>300</v>
      </c>
      <c r="G421" s="236">
        <v>322</v>
      </c>
    </row>
    <row r="422" spans="1:7" ht="48">
      <c r="A422" s="741"/>
      <c r="B422" s="741"/>
      <c r="C422" s="243" t="s">
        <v>1696</v>
      </c>
      <c r="D422" s="482">
        <v>500</v>
      </c>
      <c r="E422" s="483">
        <v>3</v>
      </c>
      <c r="F422" s="484">
        <f t="shared" si="6"/>
        <v>1500</v>
      </c>
      <c r="G422" s="236">
        <v>322</v>
      </c>
    </row>
    <row r="423" spans="1:7" ht="60">
      <c r="A423" s="741"/>
      <c r="B423" s="741"/>
      <c r="C423" s="243" t="s">
        <v>1697</v>
      </c>
      <c r="D423" s="482">
        <v>600</v>
      </c>
      <c r="E423" s="483">
        <v>1</v>
      </c>
      <c r="F423" s="484">
        <f t="shared" si="6"/>
        <v>600</v>
      </c>
      <c r="G423" s="236">
        <v>322</v>
      </c>
    </row>
    <row r="424" spans="1:7" ht="24">
      <c r="A424" s="741"/>
      <c r="B424" s="741"/>
      <c r="C424" s="243" t="s">
        <v>1698</v>
      </c>
      <c r="D424" s="482">
        <v>275</v>
      </c>
      <c r="E424" s="483">
        <v>30</v>
      </c>
      <c r="F424" s="484">
        <f t="shared" si="6"/>
        <v>8250</v>
      </c>
      <c r="G424" s="236">
        <v>324</v>
      </c>
    </row>
    <row r="425" spans="1:7" ht="24">
      <c r="A425" s="741"/>
      <c r="B425" s="741"/>
      <c r="C425" s="243" t="s">
        <v>1699</v>
      </c>
      <c r="D425" s="482">
        <v>500</v>
      </c>
      <c r="E425" s="483">
        <v>1</v>
      </c>
      <c r="F425" s="484">
        <f t="shared" si="6"/>
        <v>500</v>
      </c>
      <c r="G425" s="236">
        <v>324</v>
      </c>
    </row>
    <row r="426" spans="1:7" ht="36">
      <c r="A426" s="741"/>
      <c r="B426" s="741"/>
      <c r="C426" s="243" t="s">
        <v>1700</v>
      </c>
      <c r="D426" s="482">
        <v>650</v>
      </c>
      <c r="E426" s="483">
        <v>1</v>
      </c>
      <c r="F426" s="484">
        <f t="shared" si="6"/>
        <v>650</v>
      </c>
      <c r="G426" s="236">
        <v>324</v>
      </c>
    </row>
    <row r="427" spans="1:7" ht="24">
      <c r="A427" s="741"/>
      <c r="B427" s="741"/>
      <c r="C427" s="243" t="s">
        <v>1701</v>
      </c>
      <c r="D427" s="482">
        <v>1200</v>
      </c>
      <c r="E427" s="483">
        <v>1</v>
      </c>
      <c r="F427" s="484">
        <f t="shared" si="6"/>
        <v>1200</v>
      </c>
      <c r="G427" s="236">
        <v>324</v>
      </c>
    </row>
    <row r="428" spans="1:7" ht="24">
      <c r="A428" s="741"/>
      <c r="B428" s="741"/>
      <c r="C428" s="243" t="s">
        <v>1702</v>
      </c>
      <c r="D428" s="482">
        <v>1500</v>
      </c>
      <c r="E428" s="483">
        <v>2</v>
      </c>
      <c r="F428" s="484">
        <f t="shared" si="6"/>
        <v>3000</v>
      </c>
      <c r="G428" s="236">
        <v>324</v>
      </c>
    </row>
    <row r="429" spans="1:7" ht="12">
      <c r="A429" s="741"/>
      <c r="B429" s="741"/>
      <c r="C429" s="243" t="s">
        <v>1703</v>
      </c>
      <c r="D429" s="482">
        <v>15000</v>
      </c>
      <c r="E429" s="483">
        <v>1</v>
      </c>
      <c r="F429" s="484">
        <f t="shared" si="6"/>
        <v>15000</v>
      </c>
      <c r="G429" s="236">
        <v>324</v>
      </c>
    </row>
    <row r="430" spans="1:7" ht="12">
      <c r="A430" s="741"/>
      <c r="B430" s="741"/>
      <c r="C430" s="243" t="s">
        <v>1704</v>
      </c>
      <c r="D430" s="482">
        <v>2880</v>
      </c>
      <c r="E430" s="483">
        <v>2</v>
      </c>
      <c r="F430" s="484">
        <f t="shared" si="6"/>
        <v>5760</v>
      </c>
      <c r="G430" s="236">
        <v>324</v>
      </c>
    </row>
    <row r="431" spans="1:7" ht="96">
      <c r="A431" s="741"/>
      <c r="B431" s="741"/>
      <c r="C431" s="243" t="s">
        <v>1705</v>
      </c>
      <c r="D431" s="482">
        <v>5000</v>
      </c>
      <c r="E431" s="483">
        <v>5</v>
      </c>
      <c r="F431" s="484">
        <f t="shared" si="6"/>
        <v>25000</v>
      </c>
      <c r="G431" s="236">
        <v>324</v>
      </c>
    </row>
    <row r="432" spans="1:7" ht="96">
      <c r="A432" s="741"/>
      <c r="B432" s="741"/>
      <c r="C432" s="243" t="s">
        <v>1706</v>
      </c>
      <c r="D432" s="482">
        <v>7000</v>
      </c>
      <c r="E432" s="483">
        <v>5</v>
      </c>
      <c r="F432" s="484">
        <f t="shared" si="6"/>
        <v>35000</v>
      </c>
      <c r="G432" s="236">
        <v>324</v>
      </c>
    </row>
    <row r="433" spans="1:7" ht="60">
      <c r="A433" s="741"/>
      <c r="B433" s="741"/>
      <c r="C433" s="243" t="s">
        <v>1707</v>
      </c>
      <c r="D433" s="482">
        <v>8000</v>
      </c>
      <c r="E433" s="483">
        <v>3</v>
      </c>
      <c r="F433" s="484">
        <f t="shared" si="6"/>
        <v>24000</v>
      </c>
      <c r="G433" s="236">
        <v>324</v>
      </c>
    </row>
    <row r="434" spans="1:7" ht="24">
      <c r="A434" s="741"/>
      <c r="B434" s="741"/>
      <c r="C434" s="243" t="s">
        <v>1708</v>
      </c>
      <c r="D434" s="482">
        <v>19000</v>
      </c>
      <c r="E434" s="483">
        <v>1</v>
      </c>
      <c r="F434" s="484">
        <f t="shared" si="6"/>
        <v>19000</v>
      </c>
      <c r="G434" s="236">
        <v>324</v>
      </c>
    </row>
    <row r="435" spans="1:7" ht="12">
      <c r="A435" s="741"/>
      <c r="B435" s="741"/>
      <c r="C435" s="243" t="s">
        <v>1709</v>
      </c>
      <c r="D435" s="482">
        <v>2500</v>
      </c>
      <c r="E435" s="483">
        <v>1</v>
      </c>
      <c r="F435" s="484">
        <f t="shared" si="6"/>
        <v>2500</v>
      </c>
      <c r="G435" s="236">
        <v>324</v>
      </c>
    </row>
    <row r="436" spans="1:7" ht="12">
      <c r="A436" s="741"/>
      <c r="B436" s="741"/>
      <c r="C436" s="243" t="s">
        <v>1710</v>
      </c>
      <c r="D436" s="482">
        <v>6000</v>
      </c>
      <c r="E436" s="483">
        <v>3</v>
      </c>
      <c r="F436" s="484">
        <f t="shared" si="6"/>
        <v>18000</v>
      </c>
      <c r="G436" s="236">
        <v>324</v>
      </c>
    </row>
    <row r="437" spans="1:7" ht="12">
      <c r="A437" s="741"/>
      <c r="B437" s="741"/>
      <c r="C437" s="243" t="s">
        <v>1711</v>
      </c>
      <c r="D437" s="482">
        <v>1500</v>
      </c>
      <c r="E437" s="483">
        <v>3</v>
      </c>
      <c r="F437" s="484">
        <f t="shared" si="6"/>
        <v>4500</v>
      </c>
      <c r="G437" s="236">
        <v>324</v>
      </c>
    </row>
    <row r="438" spans="1:7" ht="24">
      <c r="A438" s="741"/>
      <c r="B438" s="741"/>
      <c r="C438" s="243" t="s">
        <v>1712</v>
      </c>
      <c r="D438" s="482">
        <v>16000</v>
      </c>
      <c r="E438" s="483">
        <v>2</v>
      </c>
      <c r="F438" s="484">
        <f t="shared" si="6"/>
        <v>32000</v>
      </c>
      <c r="G438" s="236">
        <v>324</v>
      </c>
    </row>
    <row r="439" spans="1:7" ht="24">
      <c r="A439" s="741"/>
      <c r="B439" s="741"/>
      <c r="C439" s="243" t="s">
        <v>1713</v>
      </c>
      <c r="D439" s="482">
        <v>45000</v>
      </c>
      <c r="E439" s="483">
        <v>1</v>
      </c>
      <c r="F439" s="484">
        <f t="shared" si="6"/>
        <v>45000</v>
      </c>
      <c r="G439" s="236">
        <v>324</v>
      </c>
    </row>
    <row r="440" spans="1:7" ht="24">
      <c r="A440" s="741"/>
      <c r="B440" s="741"/>
      <c r="C440" s="243" t="s">
        <v>1714</v>
      </c>
      <c r="D440" s="482">
        <v>500</v>
      </c>
      <c r="E440" s="483">
        <v>2</v>
      </c>
      <c r="F440" s="484">
        <f t="shared" si="6"/>
        <v>1000</v>
      </c>
      <c r="G440" s="236">
        <v>324</v>
      </c>
    </row>
    <row r="441" spans="1:7" ht="24">
      <c r="A441" s="741"/>
      <c r="B441" s="741"/>
      <c r="C441" s="243" t="s">
        <v>1715</v>
      </c>
      <c r="D441" s="482">
        <v>1500</v>
      </c>
      <c r="E441" s="483">
        <v>2</v>
      </c>
      <c r="F441" s="484">
        <f t="shared" si="6"/>
        <v>3000</v>
      </c>
      <c r="G441" s="236">
        <v>324</v>
      </c>
    </row>
    <row r="442" spans="1:7" ht="60">
      <c r="A442" s="741"/>
      <c r="B442" s="741"/>
      <c r="C442" s="243" t="s">
        <v>1716</v>
      </c>
      <c r="D442" s="482">
        <v>10000</v>
      </c>
      <c r="E442" s="483">
        <v>1</v>
      </c>
      <c r="F442" s="484">
        <f t="shared" si="6"/>
        <v>10000</v>
      </c>
      <c r="G442" s="236">
        <v>324</v>
      </c>
    </row>
    <row r="443" spans="1:7" ht="12">
      <c r="A443" s="741"/>
      <c r="B443" s="741"/>
      <c r="C443" s="243" t="s">
        <v>1717</v>
      </c>
      <c r="D443" s="482">
        <v>15000</v>
      </c>
      <c r="E443" s="483">
        <v>1</v>
      </c>
      <c r="F443" s="484">
        <f t="shared" si="6"/>
        <v>15000</v>
      </c>
      <c r="G443" s="236">
        <v>325</v>
      </c>
    </row>
    <row r="444" spans="1:7" ht="132">
      <c r="A444" s="741"/>
      <c r="B444" s="741"/>
      <c r="C444" s="243" t="s">
        <v>1718</v>
      </c>
      <c r="D444" s="482">
        <v>350000</v>
      </c>
      <c r="E444" s="483">
        <v>3</v>
      </c>
      <c r="F444" s="484">
        <f t="shared" si="6"/>
        <v>1050000</v>
      </c>
      <c r="G444" s="236">
        <v>325</v>
      </c>
    </row>
    <row r="445" spans="1:7" ht="12">
      <c r="A445" s="741"/>
      <c r="B445" s="741"/>
      <c r="C445" s="243" t="s">
        <v>1719</v>
      </c>
      <c r="D445" s="482">
        <v>5000</v>
      </c>
      <c r="E445" s="483">
        <v>2</v>
      </c>
      <c r="F445" s="484">
        <f t="shared" si="6"/>
        <v>10000</v>
      </c>
      <c r="G445" s="236">
        <v>326</v>
      </c>
    </row>
    <row r="446" spans="1:7" ht="12">
      <c r="A446" s="741"/>
      <c r="B446" s="741"/>
      <c r="C446" s="243" t="s">
        <v>1720</v>
      </c>
      <c r="D446" s="482">
        <v>800</v>
      </c>
      <c r="E446" s="483">
        <v>2</v>
      </c>
      <c r="F446" s="484">
        <f t="shared" si="6"/>
        <v>1600</v>
      </c>
      <c r="G446" s="236">
        <v>326</v>
      </c>
    </row>
    <row r="447" spans="1:7" ht="24">
      <c r="A447" s="741"/>
      <c r="B447" s="741"/>
      <c r="C447" s="243" t="s">
        <v>1721</v>
      </c>
      <c r="D447" s="482">
        <v>500</v>
      </c>
      <c r="E447" s="483">
        <v>3</v>
      </c>
      <c r="F447" s="484">
        <f t="shared" si="6"/>
        <v>1500</v>
      </c>
      <c r="G447" s="236">
        <v>326</v>
      </c>
    </row>
    <row r="448" spans="1:7" ht="12">
      <c r="A448" s="741"/>
      <c r="B448" s="741"/>
      <c r="C448" s="243" t="s">
        <v>329</v>
      </c>
      <c r="D448" s="482">
        <v>760</v>
      </c>
      <c r="E448" s="483">
        <v>1</v>
      </c>
      <c r="F448" s="484">
        <f t="shared" si="6"/>
        <v>760</v>
      </c>
      <c r="G448" s="236">
        <v>326</v>
      </c>
    </row>
    <row r="449" spans="1:7" ht="60">
      <c r="A449" s="741"/>
      <c r="B449" s="741"/>
      <c r="C449" s="243" t="s">
        <v>1722</v>
      </c>
      <c r="D449" s="482">
        <v>5000</v>
      </c>
      <c r="E449" s="483">
        <v>1</v>
      </c>
      <c r="F449" s="484">
        <f t="shared" si="6"/>
        <v>5000</v>
      </c>
      <c r="G449" s="236">
        <v>326</v>
      </c>
    </row>
    <row r="450" spans="1:7" ht="12">
      <c r="A450" s="741"/>
      <c r="B450" s="741"/>
      <c r="C450" s="243" t="s">
        <v>1723</v>
      </c>
      <c r="D450" s="482">
        <v>600</v>
      </c>
      <c r="E450" s="483">
        <v>2</v>
      </c>
      <c r="F450" s="484">
        <f t="shared" si="6"/>
        <v>1200</v>
      </c>
      <c r="G450" s="236">
        <v>326</v>
      </c>
    </row>
    <row r="451" spans="1:7" ht="24">
      <c r="A451" s="741"/>
      <c r="B451" s="741"/>
      <c r="C451" s="243" t="s">
        <v>1724</v>
      </c>
      <c r="D451" s="482">
        <v>7500</v>
      </c>
      <c r="E451" s="483">
        <v>40</v>
      </c>
      <c r="F451" s="484">
        <f t="shared" si="6"/>
        <v>300000</v>
      </c>
      <c r="G451" s="236">
        <v>326</v>
      </c>
    </row>
    <row r="452" spans="1:7" ht="24">
      <c r="A452" s="741"/>
      <c r="B452" s="741"/>
      <c r="C452" s="243" t="s">
        <v>1725</v>
      </c>
      <c r="D452" s="482">
        <v>5000</v>
      </c>
      <c r="E452" s="483">
        <v>10</v>
      </c>
      <c r="F452" s="484">
        <f t="shared" si="6"/>
        <v>50000</v>
      </c>
      <c r="G452" s="236">
        <v>326</v>
      </c>
    </row>
    <row r="453" spans="1:7" ht="24">
      <c r="A453" s="741"/>
      <c r="B453" s="741"/>
      <c r="C453" s="243" t="s">
        <v>1726</v>
      </c>
      <c r="D453" s="482">
        <v>5000</v>
      </c>
      <c r="E453" s="483">
        <v>4</v>
      </c>
      <c r="F453" s="484">
        <f t="shared" si="6"/>
        <v>20000</v>
      </c>
      <c r="G453" s="236">
        <v>326</v>
      </c>
    </row>
    <row r="454" spans="1:7" ht="24">
      <c r="A454" s="741"/>
      <c r="B454" s="741"/>
      <c r="C454" s="243" t="s">
        <v>1727</v>
      </c>
      <c r="D454" s="482">
        <v>4000</v>
      </c>
      <c r="E454" s="483">
        <v>10</v>
      </c>
      <c r="F454" s="484">
        <f t="shared" si="6"/>
        <v>40000</v>
      </c>
      <c r="G454" s="236">
        <v>326</v>
      </c>
    </row>
    <row r="455" spans="1:7" ht="36">
      <c r="A455" s="741"/>
      <c r="B455" s="741"/>
      <c r="C455" s="243" t="s">
        <v>1728</v>
      </c>
      <c r="D455" s="482">
        <v>7000</v>
      </c>
      <c r="E455" s="483">
        <v>2</v>
      </c>
      <c r="F455" s="484">
        <f t="shared" si="6"/>
        <v>14000</v>
      </c>
      <c r="G455" s="236">
        <v>326</v>
      </c>
    </row>
    <row r="456" spans="1:7" ht="36">
      <c r="A456" s="741"/>
      <c r="B456" s="741"/>
      <c r="C456" s="243" t="s">
        <v>1729</v>
      </c>
      <c r="D456" s="482">
        <v>5000</v>
      </c>
      <c r="E456" s="483">
        <v>2</v>
      </c>
      <c r="F456" s="484">
        <f t="shared" ref="F456:F504" si="7">D456*E456</f>
        <v>10000</v>
      </c>
      <c r="G456" s="236">
        <v>326</v>
      </c>
    </row>
    <row r="457" spans="1:7" ht="24">
      <c r="A457" s="741"/>
      <c r="B457" s="741"/>
      <c r="C457" s="243" t="s">
        <v>1730</v>
      </c>
      <c r="D457" s="482">
        <v>800</v>
      </c>
      <c r="E457" s="483">
        <v>1</v>
      </c>
      <c r="F457" s="484">
        <f t="shared" si="7"/>
        <v>800</v>
      </c>
      <c r="G457" s="236">
        <v>326</v>
      </c>
    </row>
    <row r="458" spans="1:7" ht="24">
      <c r="A458" s="741"/>
      <c r="B458" s="741"/>
      <c r="C458" s="243" t="s">
        <v>1731</v>
      </c>
      <c r="D458" s="482">
        <v>9000</v>
      </c>
      <c r="E458" s="483">
        <v>6</v>
      </c>
      <c r="F458" s="484">
        <f t="shared" si="7"/>
        <v>54000</v>
      </c>
      <c r="G458" s="236">
        <v>328</v>
      </c>
    </row>
    <row r="459" spans="1:7" ht="12">
      <c r="A459" s="741"/>
      <c r="B459" s="741"/>
      <c r="C459" s="243" t="s">
        <v>1732</v>
      </c>
      <c r="D459" s="482">
        <v>700</v>
      </c>
      <c r="E459" s="483">
        <v>6</v>
      </c>
      <c r="F459" s="484">
        <f t="shared" si="7"/>
        <v>4200</v>
      </c>
      <c r="G459" s="236">
        <v>328</v>
      </c>
    </row>
    <row r="460" spans="1:7" ht="12">
      <c r="A460" s="741"/>
      <c r="B460" s="741"/>
      <c r="C460" s="243" t="s">
        <v>448</v>
      </c>
      <c r="D460" s="482">
        <v>600</v>
      </c>
      <c r="E460" s="483">
        <v>8</v>
      </c>
      <c r="F460" s="484">
        <f t="shared" si="7"/>
        <v>4800</v>
      </c>
      <c r="G460" s="236">
        <v>328</v>
      </c>
    </row>
    <row r="461" spans="1:7" ht="12">
      <c r="A461" s="741"/>
      <c r="B461" s="741"/>
      <c r="C461" s="243" t="s">
        <v>884</v>
      </c>
      <c r="D461" s="482">
        <v>8000</v>
      </c>
      <c r="E461" s="483">
        <v>2</v>
      </c>
      <c r="F461" s="484">
        <f t="shared" si="7"/>
        <v>16000</v>
      </c>
      <c r="G461" s="236">
        <v>328</v>
      </c>
    </row>
    <row r="462" spans="1:7" ht="12">
      <c r="A462" s="741"/>
      <c r="B462" s="741"/>
      <c r="C462" s="243" t="s">
        <v>1677</v>
      </c>
      <c r="D462" s="482">
        <v>1500</v>
      </c>
      <c r="E462" s="483">
        <v>1</v>
      </c>
      <c r="F462" s="484">
        <f t="shared" si="7"/>
        <v>1500</v>
      </c>
      <c r="G462" s="236">
        <v>328</v>
      </c>
    </row>
    <row r="463" spans="1:7" ht="12">
      <c r="A463" s="741"/>
      <c r="B463" s="741"/>
      <c r="C463" s="243" t="s">
        <v>1733</v>
      </c>
      <c r="D463" s="482">
        <v>16000</v>
      </c>
      <c r="E463" s="483">
        <v>1</v>
      </c>
      <c r="F463" s="484">
        <f t="shared" si="7"/>
        <v>16000</v>
      </c>
      <c r="G463" s="236">
        <v>328</v>
      </c>
    </row>
    <row r="464" spans="1:7" ht="24">
      <c r="A464" s="741"/>
      <c r="B464" s="741"/>
      <c r="C464" s="243" t="s">
        <v>1734</v>
      </c>
      <c r="D464" s="482">
        <v>7500</v>
      </c>
      <c r="E464" s="483">
        <v>1</v>
      </c>
      <c r="F464" s="484">
        <f t="shared" si="7"/>
        <v>7500</v>
      </c>
      <c r="G464" s="236">
        <v>328</v>
      </c>
    </row>
    <row r="465" spans="1:7" ht="60">
      <c r="A465" s="741"/>
      <c r="B465" s="741"/>
      <c r="C465" s="243" t="s">
        <v>1735</v>
      </c>
      <c r="D465" s="482">
        <v>1500</v>
      </c>
      <c r="E465" s="483">
        <v>2</v>
      </c>
      <c r="F465" s="484">
        <f t="shared" si="7"/>
        <v>3000</v>
      </c>
      <c r="G465" s="236">
        <v>328</v>
      </c>
    </row>
    <row r="466" spans="1:7" ht="48">
      <c r="A466" s="741"/>
      <c r="B466" s="741"/>
      <c r="C466" s="243" t="s">
        <v>1736</v>
      </c>
      <c r="D466" s="482">
        <v>8000</v>
      </c>
      <c r="E466" s="483">
        <v>1</v>
      </c>
      <c r="F466" s="484">
        <f t="shared" si="7"/>
        <v>8000</v>
      </c>
      <c r="G466" s="236">
        <v>328</v>
      </c>
    </row>
    <row r="467" spans="1:7" ht="60">
      <c r="A467" s="741"/>
      <c r="B467" s="741"/>
      <c r="C467" s="243" t="s">
        <v>1737</v>
      </c>
      <c r="D467" s="482">
        <v>7500</v>
      </c>
      <c r="E467" s="483">
        <v>2</v>
      </c>
      <c r="F467" s="484">
        <f t="shared" si="7"/>
        <v>15000</v>
      </c>
      <c r="G467" s="236">
        <v>328</v>
      </c>
    </row>
    <row r="468" spans="1:7" ht="12">
      <c r="A468" s="741"/>
      <c r="B468" s="741"/>
      <c r="C468" s="243" t="s">
        <v>1739</v>
      </c>
      <c r="D468" s="482">
        <v>9000</v>
      </c>
      <c r="E468" s="483">
        <v>1</v>
      </c>
      <c r="F468" s="484">
        <f t="shared" si="7"/>
        <v>9000</v>
      </c>
      <c r="G468" s="236">
        <v>328</v>
      </c>
    </row>
    <row r="469" spans="1:7" ht="12">
      <c r="A469" s="741"/>
      <c r="B469" s="741"/>
      <c r="C469" s="243" t="s">
        <v>1740</v>
      </c>
      <c r="D469" s="482">
        <v>1500</v>
      </c>
      <c r="E469" s="483">
        <v>4</v>
      </c>
      <c r="F469" s="484">
        <f t="shared" si="7"/>
        <v>6000</v>
      </c>
      <c r="G469" s="236">
        <v>328</v>
      </c>
    </row>
    <row r="470" spans="1:7" ht="12">
      <c r="A470" s="741"/>
      <c r="B470" s="741"/>
      <c r="C470" s="243" t="s">
        <v>1741</v>
      </c>
      <c r="D470" s="482">
        <v>7000</v>
      </c>
      <c r="E470" s="483">
        <v>6</v>
      </c>
      <c r="F470" s="484">
        <f t="shared" si="7"/>
        <v>42000</v>
      </c>
      <c r="G470" s="236">
        <v>328</v>
      </c>
    </row>
    <row r="471" spans="1:7" ht="12">
      <c r="A471" s="741"/>
      <c r="B471" s="741"/>
      <c r="C471" s="243" t="s">
        <v>1742</v>
      </c>
      <c r="D471" s="482">
        <v>12000</v>
      </c>
      <c r="E471" s="483">
        <v>6</v>
      </c>
      <c r="F471" s="484">
        <f t="shared" si="7"/>
        <v>72000</v>
      </c>
      <c r="G471" s="236">
        <v>328</v>
      </c>
    </row>
    <row r="472" spans="1:7" ht="12">
      <c r="A472" s="741"/>
      <c r="B472" s="741"/>
      <c r="C472" s="243" t="s">
        <v>28</v>
      </c>
      <c r="D472" s="482">
        <v>7000</v>
      </c>
      <c r="E472" s="483">
        <v>5</v>
      </c>
      <c r="F472" s="484">
        <f t="shared" si="7"/>
        <v>35000</v>
      </c>
      <c r="G472" s="236">
        <v>328</v>
      </c>
    </row>
    <row r="473" spans="1:7" ht="12">
      <c r="A473" s="741"/>
      <c r="B473" s="741"/>
      <c r="C473" s="243" t="s">
        <v>1743</v>
      </c>
      <c r="D473" s="482">
        <v>9000</v>
      </c>
      <c r="E473" s="483">
        <v>2</v>
      </c>
      <c r="F473" s="484">
        <f t="shared" si="7"/>
        <v>18000</v>
      </c>
      <c r="G473" s="236">
        <v>328</v>
      </c>
    </row>
    <row r="474" spans="1:7" ht="12">
      <c r="A474" s="741"/>
      <c r="B474" s="741"/>
      <c r="C474" s="243" t="s">
        <v>1744</v>
      </c>
      <c r="D474" s="482">
        <v>3000</v>
      </c>
      <c r="E474" s="483">
        <v>2</v>
      </c>
      <c r="F474" s="484">
        <f t="shared" si="7"/>
        <v>6000</v>
      </c>
      <c r="G474" s="236">
        <v>328</v>
      </c>
    </row>
    <row r="475" spans="1:7" ht="24">
      <c r="A475" s="741"/>
      <c r="B475" s="741"/>
      <c r="C475" s="243" t="s">
        <v>1745</v>
      </c>
      <c r="D475" s="482">
        <v>8000</v>
      </c>
      <c r="E475" s="483">
        <v>2</v>
      </c>
      <c r="F475" s="484">
        <f t="shared" si="7"/>
        <v>16000</v>
      </c>
      <c r="G475" s="236">
        <v>328</v>
      </c>
    </row>
    <row r="476" spans="1:7" ht="60">
      <c r="A476" s="741"/>
      <c r="B476" s="741"/>
      <c r="C476" s="243" t="s">
        <v>1746</v>
      </c>
      <c r="D476" s="482">
        <v>12000</v>
      </c>
      <c r="E476" s="483">
        <v>3</v>
      </c>
      <c r="F476" s="484">
        <f t="shared" si="7"/>
        <v>36000</v>
      </c>
      <c r="G476" s="236">
        <v>328</v>
      </c>
    </row>
    <row r="477" spans="1:7" ht="36">
      <c r="A477" s="741"/>
      <c r="B477" s="741"/>
      <c r="C477" s="243" t="s">
        <v>1747</v>
      </c>
      <c r="D477" s="482">
        <v>5000</v>
      </c>
      <c r="E477" s="483">
        <v>1</v>
      </c>
      <c r="F477" s="484">
        <f t="shared" si="7"/>
        <v>5000</v>
      </c>
      <c r="G477" s="236">
        <v>329</v>
      </c>
    </row>
    <row r="478" spans="1:7" ht="24">
      <c r="A478" s="741"/>
      <c r="B478" s="741"/>
      <c r="C478" s="243" t="s">
        <v>1748</v>
      </c>
      <c r="D478" s="482">
        <v>500</v>
      </c>
      <c r="E478" s="483">
        <v>3</v>
      </c>
      <c r="F478" s="484">
        <f t="shared" si="7"/>
        <v>1500</v>
      </c>
      <c r="G478" s="236">
        <v>329</v>
      </c>
    </row>
    <row r="479" spans="1:7" ht="36">
      <c r="A479" s="741"/>
      <c r="B479" s="741"/>
      <c r="C479" s="243" t="s">
        <v>1749</v>
      </c>
      <c r="D479" s="482">
        <v>150000</v>
      </c>
      <c r="E479" s="483">
        <v>2</v>
      </c>
      <c r="F479" s="484">
        <f t="shared" si="7"/>
        <v>300000</v>
      </c>
      <c r="G479" s="236">
        <v>329</v>
      </c>
    </row>
    <row r="480" spans="1:7" ht="12">
      <c r="A480" s="741"/>
      <c r="B480" s="741"/>
      <c r="C480" s="243" t="s">
        <v>1750</v>
      </c>
      <c r="D480" s="482">
        <v>15000</v>
      </c>
      <c r="E480" s="483">
        <v>1</v>
      </c>
      <c r="F480" s="484">
        <f t="shared" si="7"/>
        <v>15000</v>
      </c>
      <c r="G480" s="236">
        <v>329</v>
      </c>
    </row>
    <row r="481" spans="1:7" ht="84">
      <c r="A481" s="741"/>
      <c r="B481" s="741"/>
      <c r="C481" s="243" t="s">
        <v>1751</v>
      </c>
      <c r="D481" s="482">
        <v>80000</v>
      </c>
      <c r="E481" s="483">
        <v>2</v>
      </c>
      <c r="F481" s="484">
        <f t="shared" si="7"/>
        <v>160000</v>
      </c>
      <c r="G481" s="236">
        <v>329</v>
      </c>
    </row>
    <row r="482" spans="1:7" ht="84">
      <c r="A482" s="741"/>
      <c r="B482" s="741"/>
      <c r="C482" s="243" t="s">
        <v>1752</v>
      </c>
      <c r="D482" s="482">
        <v>80000</v>
      </c>
      <c r="E482" s="483">
        <v>1</v>
      </c>
      <c r="F482" s="484">
        <f t="shared" si="7"/>
        <v>80000</v>
      </c>
      <c r="G482" s="236">
        <v>329</v>
      </c>
    </row>
    <row r="483" spans="1:7" ht="84">
      <c r="A483" s="741"/>
      <c r="B483" s="741"/>
      <c r="C483" s="243" t="s">
        <v>1753</v>
      </c>
      <c r="D483" s="482">
        <v>80000</v>
      </c>
      <c r="E483" s="483">
        <v>2</v>
      </c>
      <c r="F483" s="484">
        <f t="shared" si="7"/>
        <v>160000</v>
      </c>
      <c r="G483" s="236">
        <v>329</v>
      </c>
    </row>
    <row r="484" spans="1:7" ht="108">
      <c r="A484" s="741"/>
      <c r="B484" s="741"/>
      <c r="C484" s="243" t="s">
        <v>1754</v>
      </c>
      <c r="D484" s="482">
        <v>25000</v>
      </c>
      <c r="E484" s="483">
        <v>1</v>
      </c>
      <c r="F484" s="484">
        <f t="shared" si="7"/>
        <v>25000</v>
      </c>
      <c r="G484" s="236">
        <v>329</v>
      </c>
    </row>
    <row r="485" spans="1:7" ht="36">
      <c r="A485" s="741"/>
      <c r="B485" s="741"/>
      <c r="C485" s="243" t="s">
        <v>1755</v>
      </c>
      <c r="D485" s="482">
        <v>8000</v>
      </c>
      <c r="E485" s="483">
        <v>4</v>
      </c>
      <c r="F485" s="484">
        <f t="shared" si="7"/>
        <v>32000</v>
      </c>
      <c r="G485" s="236">
        <v>329</v>
      </c>
    </row>
    <row r="486" spans="1:7" ht="24">
      <c r="A486" s="741"/>
      <c r="B486" s="741"/>
      <c r="C486" s="243" t="s">
        <v>1756</v>
      </c>
      <c r="D486" s="482">
        <v>8000</v>
      </c>
      <c r="E486" s="483">
        <v>4</v>
      </c>
      <c r="F486" s="484">
        <f t="shared" si="7"/>
        <v>32000</v>
      </c>
      <c r="G486" s="236">
        <v>329</v>
      </c>
    </row>
    <row r="487" spans="1:7" ht="24">
      <c r="A487" s="741"/>
      <c r="B487" s="741"/>
      <c r="C487" s="243" t="s">
        <v>1757</v>
      </c>
      <c r="D487" s="482">
        <v>5000</v>
      </c>
      <c r="E487" s="483">
        <v>3</v>
      </c>
      <c r="F487" s="484">
        <f t="shared" si="7"/>
        <v>15000</v>
      </c>
      <c r="G487" s="236">
        <v>329</v>
      </c>
    </row>
    <row r="488" spans="1:7" ht="84">
      <c r="A488" s="741"/>
      <c r="B488" s="741"/>
      <c r="C488" s="243" t="s">
        <v>1758</v>
      </c>
      <c r="D488" s="482">
        <v>70000</v>
      </c>
      <c r="E488" s="483">
        <v>1</v>
      </c>
      <c r="F488" s="484">
        <f t="shared" si="7"/>
        <v>70000</v>
      </c>
      <c r="G488" s="236">
        <v>329</v>
      </c>
    </row>
    <row r="489" spans="1:7" ht="409.5">
      <c r="A489" s="741"/>
      <c r="B489" s="741"/>
      <c r="C489" s="243" t="s">
        <v>1759</v>
      </c>
      <c r="D489" s="482">
        <v>3000</v>
      </c>
      <c r="E489" s="483">
        <v>2</v>
      </c>
      <c r="F489" s="484">
        <f t="shared" si="7"/>
        <v>6000</v>
      </c>
      <c r="G489" s="236">
        <v>329</v>
      </c>
    </row>
    <row r="490" spans="1:7" ht="12">
      <c r="A490" s="741"/>
      <c r="B490" s="741"/>
      <c r="C490" s="243" t="s">
        <v>1760</v>
      </c>
      <c r="D490" s="482">
        <v>700</v>
      </c>
      <c r="E490" s="483">
        <v>3</v>
      </c>
      <c r="F490" s="484">
        <f t="shared" si="7"/>
        <v>2100</v>
      </c>
      <c r="G490" s="236">
        <v>329</v>
      </c>
    </row>
    <row r="491" spans="1:7" ht="84">
      <c r="A491" s="741"/>
      <c r="B491" s="741"/>
      <c r="C491" s="243" t="s">
        <v>1761</v>
      </c>
      <c r="D491" s="482">
        <v>2000</v>
      </c>
      <c r="E491" s="483">
        <v>1</v>
      </c>
      <c r="F491" s="484">
        <f t="shared" si="7"/>
        <v>2000</v>
      </c>
      <c r="G491" s="236">
        <v>329</v>
      </c>
    </row>
    <row r="492" spans="1:7" ht="24">
      <c r="A492" s="741"/>
      <c r="B492" s="741"/>
      <c r="C492" s="243" t="s">
        <v>1762</v>
      </c>
      <c r="D492" s="482">
        <v>24000</v>
      </c>
      <c r="E492" s="483">
        <v>4</v>
      </c>
      <c r="F492" s="484">
        <f t="shared" si="7"/>
        <v>96000</v>
      </c>
      <c r="G492" s="236">
        <v>329</v>
      </c>
    </row>
    <row r="493" spans="1:7" ht="24">
      <c r="A493" s="741"/>
      <c r="B493" s="741"/>
      <c r="C493" s="243" t="s">
        <v>1763</v>
      </c>
      <c r="D493" s="482">
        <v>30000</v>
      </c>
      <c r="E493" s="483">
        <v>4</v>
      </c>
      <c r="F493" s="484">
        <f t="shared" si="7"/>
        <v>120000</v>
      </c>
      <c r="G493" s="236">
        <v>329</v>
      </c>
    </row>
    <row r="494" spans="1:7" ht="12">
      <c r="A494" s="741"/>
      <c r="B494" s="741"/>
      <c r="C494" s="243" t="s">
        <v>1764</v>
      </c>
      <c r="D494" s="482">
        <v>500</v>
      </c>
      <c r="E494" s="483">
        <v>2</v>
      </c>
      <c r="F494" s="484">
        <f t="shared" si="7"/>
        <v>1000</v>
      </c>
      <c r="G494" s="236">
        <v>329</v>
      </c>
    </row>
    <row r="495" spans="1:7" ht="12">
      <c r="A495" s="741"/>
      <c r="B495" s="741"/>
      <c r="C495" s="243" t="s">
        <v>1765</v>
      </c>
      <c r="D495" s="482">
        <v>750</v>
      </c>
      <c r="E495" s="483">
        <v>2</v>
      </c>
      <c r="F495" s="484">
        <f t="shared" si="7"/>
        <v>1500</v>
      </c>
      <c r="G495" s="236">
        <v>329</v>
      </c>
    </row>
    <row r="496" spans="1:7" ht="12">
      <c r="A496" s="741"/>
      <c r="B496" s="741"/>
      <c r="C496" s="243" t="s">
        <v>1766</v>
      </c>
      <c r="D496" s="482">
        <v>15000</v>
      </c>
      <c r="E496" s="483">
        <v>2</v>
      </c>
      <c r="F496" s="484">
        <f t="shared" si="7"/>
        <v>30000</v>
      </c>
      <c r="G496" s="236">
        <v>329</v>
      </c>
    </row>
    <row r="497" spans="1:7" ht="24">
      <c r="A497" s="741"/>
      <c r="B497" s="741"/>
      <c r="C497" s="243" t="s">
        <v>1767</v>
      </c>
      <c r="D497" s="482">
        <v>5000</v>
      </c>
      <c r="E497" s="483">
        <v>2</v>
      </c>
      <c r="F497" s="484">
        <f t="shared" si="7"/>
        <v>10000</v>
      </c>
      <c r="G497" s="236">
        <v>329</v>
      </c>
    </row>
    <row r="498" spans="1:7" ht="12">
      <c r="A498" s="741"/>
      <c r="B498" s="741"/>
      <c r="C498" s="243" t="s">
        <v>1768</v>
      </c>
      <c r="D498" s="482">
        <v>650</v>
      </c>
      <c r="E498" s="483">
        <v>4</v>
      </c>
      <c r="F498" s="484">
        <f t="shared" si="7"/>
        <v>2600</v>
      </c>
      <c r="G498" s="236">
        <v>329</v>
      </c>
    </row>
    <row r="499" spans="1:7" s="490" customFormat="1" ht="24">
      <c r="A499" s="741"/>
      <c r="B499" s="741"/>
      <c r="C499" s="485" t="s">
        <v>1769</v>
      </c>
      <c r="D499" s="486">
        <v>188000</v>
      </c>
      <c r="E499" s="487">
        <v>4</v>
      </c>
      <c r="F499" s="488">
        <f t="shared" si="7"/>
        <v>752000</v>
      </c>
      <c r="G499" s="489">
        <v>329</v>
      </c>
    </row>
    <row r="500" spans="1:7" s="490" customFormat="1" ht="24">
      <c r="A500" s="741"/>
      <c r="B500" s="741"/>
      <c r="C500" s="485" t="s">
        <v>1770</v>
      </c>
      <c r="D500" s="486">
        <v>113228</v>
      </c>
      <c r="E500" s="487">
        <v>6</v>
      </c>
      <c r="F500" s="488">
        <f t="shared" si="7"/>
        <v>679368</v>
      </c>
      <c r="G500" s="489">
        <v>329</v>
      </c>
    </row>
    <row r="501" spans="1:7" ht="24">
      <c r="A501" s="741"/>
      <c r="B501" s="741"/>
      <c r="C501" s="243" t="s">
        <v>1771</v>
      </c>
      <c r="D501" s="482">
        <v>500</v>
      </c>
      <c r="E501" s="483">
        <v>1</v>
      </c>
      <c r="F501" s="484">
        <f t="shared" si="7"/>
        <v>500</v>
      </c>
      <c r="G501" s="236">
        <v>329</v>
      </c>
    </row>
    <row r="502" spans="1:7" ht="60">
      <c r="A502" s="741"/>
      <c r="B502" s="741"/>
      <c r="C502" s="243" t="s">
        <v>1772</v>
      </c>
      <c r="D502" s="482">
        <v>4000</v>
      </c>
      <c r="E502" s="483">
        <v>1</v>
      </c>
      <c r="F502" s="484">
        <f t="shared" si="7"/>
        <v>4000</v>
      </c>
      <c r="G502" s="236">
        <v>329</v>
      </c>
    </row>
    <row r="503" spans="1:7" ht="96">
      <c r="A503" s="741"/>
      <c r="B503" s="741"/>
      <c r="C503" s="243" t="s">
        <v>4927</v>
      </c>
      <c r="D503" s="482">
        <v>425000</v>
      </c>
      <c r="E503" s="483">
        <v>1</v>
      </c>
      <c r="F503" s="484">
        <f t="shared" si="7"/>
        <v>425000</v>
      </c>
      <c r="G503" s="236">
        <v>173</v>
      </c>
    </row>
    <row r="504" spans="1:7" ht="84">
      <c r="A504" s="739"/>
      <c r="B504" s="739"/>
      <c r="C504" s="243" t="s">
        <v>4928</v>
      </c>
      <c r="D504" s="482">
        <v>215000</v>
      </c>
      <c r="E504" s="483">
        <v>1</v>
      </c>
      <c r="F504" s="484">
        <f t="shared" si="7"/>
        <v>215000</v>
      </c>
      <c r="G504" s="236">
        <v>173</v>
      </c>
    </row>
    <row r="505" spans="1:7" ht="36">
      <c r="A505" s="738" t="s">
        <v>1773</v>
      </c>
      <c r="B505" s="738" t="s">
        <v>4929</v>
      </c>
      <c r="C505" s="243" t="s">
        <v>1774</v>
      </c>
      <c r="D505" s="482">
        <v>16666.666666666668</v>
      </c>
      <c r="E505" s="483">
        <v>12</v>
      </c>
      <c r="F505" s="484">
        <f>D505*E505</f>
        <v>200000</v>
      </c>
      <c r="G505" s="236">
        <v>115</v>
      </c>
    </row>
    <row r="506" spans="1:7" ht="372">
      <c r="A506" s="741"/>
      <c r="B506" s="741"/>
      <c r="C506" s="243" t="s">
        <v>1775</v>
      </c>
      <c r="D506" s="482">
        <v>1062.5</v>
      </c>
      <c r="E506" s="483">
        <v>40</v>
      </c>
      <c r="F506" s="484">
        <f t="shared" ref="F506:F569" si="8">D506*E506</f>
        <v>42500</v>
      </c>
      <c r="G506" s="236">
        <v>158</v>
      </c>
    </row>
    <row r="507" spans="1:7" ht="24">
      <c r="A507" s="741"/>
      <c r="B507" s="741"/>
      <c r="C507" s="243" t="s">
        <v>1776</v>
      </c>
      <c r="D507" s="482">
        <v>1450</v>
      </c>
      <c r="E507" s="483">
        <v>20</v>
      </c>
      <c r="F507" s="484">
        <f t="shared" si="8"/>
        <v>29000</v>
      </c>
      <c r="G507" s="236">
        <v>158</v>
      </c>
    </row>
    <row r="508" spans="1:7" ht="144">
      <c r="A508" s="741"/>
      <c r="B508" s="741"/>
      <c r="C508" s="243" t="s">
        <v>1777</v>
      </c>
      <c r="D508" s="482">
        <v>1900</v>
      </c>
      <c r="E508" s="483">
        <v>5</v>
      </c>
      <c r="F508" s="484">
        <f t="shared" si="8"/>
        <v>9500</v>
      </c>
      <c r="G508" s="236">
        <v>158</v>
      </c>
    </row>
    <row r="509" spans="1:7" ht="192">
      <c r="A509" s="741"/>
      <c r="B509" s="741"/>
      <c r="C509" s="243" t="s">
        <v>1778</v>
      </c>
      <c r="D509" s="482">
        <v>1800</v>
      </c>
      <c r="E509" s="483">
        <v>10</v>
      </c>
      <c r="F509" s="484">
        <f t="shared" si="8"/>
        <v>18000</v>
      </c>
      <c r="G509" s="236">
        <v>158</v>
      </c>
    </row>
    <row r="510" spans="1:7" ht="132">
      <c r="A510" s="741"/>
      <c r="B510" s="741"/>
      <c r="C510" s="243" t="s">
        <v>1779</v>
      </c>
      <c r="D510" s="482">
        <v>3400</v>
      </c>
      <c r="E510" s="483">
        <v>5</v>
      </c>
      <c r="F510" s="484">
        <f t="shared" si="8"/>
        <v>17000</v>
      </c>
      <c r="G510" s="236">
        <v>158</v>
      </c>
    </row>
    <row r="511" spans="1:7" ht="48">
      <c r="A511" s="741"/>
      <c r="B511" s="741"/>
      <c r="C511" s="243" t="s">
        <v>1780</v>
      </c>
      <c r="D511" s="482">
        <v>1000</v>
      </c>
      <c r="E511" s="483">
        <v>5</v>
      </c>
      <c r="F511" s="484">
        <f t="shared" si="8"/>
        <v>5000</v>
      </c>
      <c r="G511" s="236">
        <v>158</v>
      </c>
    </row>
    <row r="512" spans="1:7" ht="36">
      <c r="A512" s="741"/>
      <c r="B512" s="741"/>
      <c r="C512" s="243" t="s">
        <v>1781</v>
      </c>
      <c r="D512" s="482">
        <v>5000</v>
      </c>
      <c r="E512" s="483">
        <v>1</v>
      </c>
      <c r="F512" s="484">
        <f t="shared" si="8"/>
        <v>5000</v>
      </c>
      <c r="G512" s="236">
        <v>158</v>
      </c>
    </row>
    <row r="513" spans="1:7" ht="36">
      <c r="A513" s="741"/>
      <c r="B513" s="741"/>
      <c r="C513" s="243" t="s">
        <v>1782</v>
      </c>
      <c r="D513" s="482">
        <v>20000</v>
      </c>
      <c r="E513" s="483">
        <v>1</v>
      </c>
      <c r="F513" s="484">
        <f t="shared" si="8"/>
        <v>20000</v>
      </c>
      <c r="G513" s="236">
        <v>162</v>
      </c>
    </row>
    <row r="514" spans="1:7" ht="48">
      <c r="A514" s="741"/>
      <c r="B514" s="741"/>
      <c r="C514" s="243" t="s">
        <v>1783</v>
      </c>
      <c r="D514" s="482">
        <v>12000</v>
      </c>
      <c r="E514" s="483">
        <v>5</v>
      </c>
      <c r="F514" s="484">
        <f t="shared" si="8"/>
        <v>60000</v>
      </c>
      <c r="G514" s="236">
        <v>165</v>
      </c>
    </row>
    <row r="515" spans="1:7" ht="36">
      <c r="A515" s="741"/>
      <c r="B515" s="741"/>
      <c r="C515" s="243" t="s">
        <v>1784</v>
      </c>
      <c r="D515" s="482">
        <v>4500</v>
      </c>
      <c r="E515" s="483">
        <v>200</v>
      </c>
      <c r="F515" s="484">
        <f t="shared" si="8"/>
        <v>900000</v>
      </c>
      <c r="G515" s="236">
        <v>165</v>
      </c>
    </row>
    <row r="516" spans="1:7" ht="36">
      <c r="A516" s="741"/>
      <c r="B516" s="741"/>
      <c r="C516" s="243" t="s">
        <v>1785</v>
      </c>
      <c r="D516" s="482">
        <v>20000</v>
      </c>
      <c r="E516" s="483">
        <v>4</v>
      </c>
      <c r="F516" s="484">
        <f t="shared" si="8"/>
        <v>80000</v>
      </c>
      <c r="G516" s="236">
        <v>166</v>
      </c>
    </row>
    <row r="517" spans="1:7" ht="24">
      <c r="A517" s="741"/>
      <c r="B517" s="741"/>
      <c r="C517" s="243" t="s">
        <v>1786</v>
      </c>
      <c r="D517" s="482">
        <v>90000</v>
      </c>
      <c r="E517" s="483">
        <v>1</v>
      </c>
      <c r="F517" s="484">
        <f t="shared" si="8"/>
        <v>90000</v>
      </c>
      <c r="G517" s="236">
        <v>169</v>
      </c>
    </row>
    <row r="518" spans="1:7" ht="36">
      <c r="A518" s="741"/>
      <c r="B518" s="741"/>
      <c r="C518" s="243" t="s">
        <v>1787</v>
      </c>
      <c r="D518" s="482">
        <v>2950000</v>
      </c>
      <c r="E518" s="483">
        <v>1</v>
      </c>
      <c r="F518" s="484">
        <f t="shared" si="8"/>
        <v>2950000</v>
      </c>
      <c r="G518" s="236">
        <v>169</v>
      </c>
    </row>
    <row r="519" spans="1:7" ht="36">
      <c r="A519" s="741"/>
      <c r="B519" s="741"/>
      <c r="C519" s="243" t="s">
        <v>1788</v>
      </c>
      <c r="D519" s="482">
        <v>8000000</v>
      </c>
      <c r="E519" s="483">
        <v>1</v>
      </c>
      <c r="F519" s="484">
        <f t="shared" si="8"/>
        <v>8000000</v>
      </c>
      <c r="G519" s="236">
        <v>169</v>
      </c>
    </row>
    <row r="520" spans="1:7" ht="24">
      <c r="A520" s="741"/>
      <c r="B520" s="741"/>
      <c r="C520" s="243" t="s">
        <v>1789</v>
      </c>
      <c r="D520" s="482">
        <v>2160000</v>
      </c>
      <c r="E520" s="483">
        <v>1</v>
      </c>
      <c r="F520" s="484">
        <f t="shared" si="8"/>
        <v>2160000</v>
      </c>
      <c r="G520" s="236">
        <v>169</v>
      </c>
    </row>
    <row r="521" spans="1:7" ht="36">
      <c r="A521" s="741"/>
      <c r="B521" s="741"/>
      <c r="C521" s="243" t="s">
        <v>1790</v>
      </c>
      <c r="D521" s="482">
        <v>150000</v>
      </c>
      <c r="E521" s="483">
        <v>1</v>
      </c>
      <c r="F521" s="484">
        <f t="shared" si="8"/>
        <v>150000</v>
      </c>
      <c r="G521" s="236">
        <v>169</v>
      </c>
    </row>
    <row r="522" spans="1:7" ht="48">
      <c r="A522" s="741"/>
      <c r="B522" s="741"/>
      <c r="C522" s="243" t="s">
        <v>1791</v>
      </c>
      <c r="D522" s="482">
        <v>1200000</v>
      </c>
      <c r="E522" s="483">
        <v>1</v>
      </c>
      <c r="F522" s="484">
        <f t="shared" si="8"/>
        <v>1200000</v>
      </c>
      <c r="G522" s="236">
        <v>169</v>
      </c>
    </row>
    <row r="523" spans="1:7" ht="48">
      <c r="A523" s="741"/>
      <c r="B523" s="741"/>
      <c r="C523" s="243" t="s">
        <v>1792</v>
      </c>
      <c r="D523" s="482">
        <v>900000</v>
      </c>
      <c r="E523" s="483">
        <v>1</v>
      </c>
      <c r="F523" s="484">
        <f t="shared" si="8"/>
        <v>900000</v>
      </c>
      <c r="G523" s="236">
        <v>169</v>
      </c>
    </row>
    <row r="524" spans="1:7" ht="36">
      <c r="A524" s="741"/>
      <c r="B524" s="741"/>
      <c r="C524" s="243" t="s">
        <v>1793</v>
      </c>
      <c r="D524" s="482">
        <v>1850000</v>
      </c>
      <c r="E524" s="483">
        <v>1</v>
      </c>
      <c r="F524" s="484">
        <f t="shared" si="8"/>
        <v>1850000</v>
      </c>
      <c r="G524" s="236">
        <v>169</v>
      </c>
    </row>
    <row r="525" spans="1:7" ht="48">
      <c r="A525" s="741"/>
      <c r="B525" s="741"/>
      <c r="C525" s="243" t="s">
        <v>1794</v>
      </c>
      <c r="D525" s="482">
        <v>6320000</v>
      </c>
      <c r="E525" s="483">
        <v>1</v>
      </c>
      <c r="F525" s="484">
        <f t="shared" si="8"/>
        <v>6320000</v>
      </c>
      <c r="G525" s="236">
        <v>169</v>
      </c>
    </row>
    <row r="526" spans="1:7" ht="48">
      <c r="A526" s="741"/>
      <c r="B526" s="741"/>
      <c r="C526" s="243" t="s">
        <v>1795</v>
      </c>
      <c r="D526" s="482">
        <v>50000</v>
      </c>
      <c r="E526" s="483">
        <v>1</v>
      </c>
      <c r="F526" s="484">
        <f t="shared" si="8"/>
        <v>50000</v>
      </c>
      <c r="G526" s="236">
        <v>169</v>
      </c>
    </row>
    <row r="527" spans="1:7" ht="36">
      <c r="A527" s="741"/>
      <c r="B527" s="741"/>
      <c r="C527" s="243" t="s">
        <v>1796</v>
      </c>
      <c r="D527" s="482">
        <v>200000</v>
      </c>
      <c r="E527" s="483">
        <v>1</v>
      </c>
      <c r="F527" s="484">
        <f t="shared" si="8"/>
        <v>200000</v>
      </c>
      <c r="G527" s="236">
        <v>171</v>
      </c>
    </row>
    <row r="528" spans="1:7" ht="36">
      <c r="A528" s="741"/>
      <c r="B528" s="741"/>
      <c r="C528" s="243" t="s">
        <v>1797</v>
      </c>
      <c r="D528" s="482">
        <v>500000</v>
      </c>
      <c r="E528" s="483">
        <v>1</v>
      </c>
      <c r="F528" s="484">
        <f t="shared" si="8"/>
        <v>500000</v>
      </c>
      <c r="G528" s="236">
        <v>171</v>
      </c>
    </row>
    <row r="529" spans="1:7" ht="12">
      <c r="A529" s="741"/>
      <c r="B529" s="741"/>
      <c r="C529" s="243" t="s">
        <v>1798</v>
      </c>
      <c r="D529" s="482">
        <v>160000</v>
      </c>
      <c r="E529" s="483">
        <v>1</v>
      </c>
      <c r="F529" s="484">
        <f t="shared" si="8"/>
        <v>160000</v>
      </c>
      <c r="G529" s="236">
        <v>171</v>
      </c>
    </row>
    <row r="530" spans="1:7" ht="36">
      <c r="A530" s="741"/>
      <c r="B530" s="741"/>
      <c r="C530" s="243" t="s">
        <v>1799</v>
      </c>
      <c r="D530" s="482">
        <v>500000</v>
      </c>
      <c r="E530" s="483">
        <v>1</v>
      </c>
      <c r="F530" s="484">
        <f t="shared" si="8"/>
        <v>500000</v>
      </c>
      <c r="G530" s="236">
        <v>171</v>
      </c>
    </row>
    <row r="531" spans="1:7" ht="344.25" customHeight="1">
      <c r="A531" s="741"/>
      <c r="B531" s="741"/>
      <c r="C531" s="243" t="s">
        <v>1800</v>
      </c>
      <c r="D531" s="482">
        <v>13500000</v>
      </c>
      <c r="E531" s="483">
        <v>1</v>
      </c>
      <c r="F531" s="484">
        <f t="shared" si="8"/>
        <v>13500000</v>
      </c>
      <c r="G531" s="236">
        <v>173</v>
      </c>
    </row>
    <row r="532" spans="1:7" ht="36">
      <c r="A532" s="741"/>
      <c r="B532" s="741"/>
      <c r="C532" s="243" t="s">
        <v>1801</v>
      </c>
      <c r="D532" s="482">
        <v>1950000</v>
      </c>
      <c r="E532" s="483">
        <v>1</v>
      </c>
      <c r="F532" s="484">
        <f t="shared" si="8"/>
        <v>1950000</v>
      </c>
      <c r="G532" s="236">
        <v>173</v>
      </c>
    </row>
    <row r="533" spans="1:7" ht="36">
      <c r="A533" s="741"/>
      <c r="B533" s="741"/>
      <c r="C533" s="243" t="s">
        <v>1802</v>
      </c>
      <c r="D533" s="482">
        <v>11666.666666666666</v>
      </c>
      <c r="E533" s="483">
        <v>15</v>
      </c>
      <c r="F533" s="484">
        <f t="shared" si="8"/>
        <v>175000</v>
      </c>
      <c r="G533" s="236">
        <v>173</v>
      </c>
    </row>
    <row r="534" spans="1:7" ht="24">
      <c r="A534" s="741"/>
      <c r="B534" s="741"/>
      <c r="C534" s="243" t="s">
        <v>25</v>
      </c>
      <c r="D534" s="482">
        <v>30000000</v>
      </c>
      <c r="E534" s="483">
        <v>1</v>
      </c>
      <c r="F534" s="484">
        <f t="shared" si="8"/>
        <v>30000000</v>
      </c>
      <c r="G534" s="236">
        <v>191</v>
      </c>
    </row>
    <row r="535" spans="1:7" ht="24">
      <c r="A535" s="741"/>
      <c r="B535" s="741"/>
      <c r="C535" s="243" t="s">
        <v>1803</v>
      </c>
      <c r="D535" s="482">
        <v>150000</v>
      </c>
      <c r="E535" s="483">
        <v>1</v>
      </c>
      <c r="F535" s="484">
        <f t="shared" si="8"/>
        <v>150000</v>
      </c>
      <c r="G535" s="236">
        <v>199</v>
      </c>
    </row>
    <row r="536" spans="1:7" ht="12">
      <c r="A536" s="741"/>
      <c r="B536" s="741"/>
      <c r="C536" s="243" t="s">
        <v>1804</v>
      </c>
      <c r="D536" s="482">
        <v>12000</v>
      </c>
      <c r="E536" s="483">
        <v>1</v>
      </c>
      <c r="F536" s="484">
        <f t="shared" si="8"/>
        <v>12000</v>
      </c>
      <c r="G536" s="236">
        <v>199</v>
      </c>
    </row>
    <row r="537" spans="1:7" ht="48">
      <c r="A537" s="741"/>
      <c r="B537" s="741"/>
      <c r="C537" s="243" t="s">
        <v>1805</v>
      </c>
      <c r="D537" s="482">
        <v>30000</v>
      </c>
      <c r="E537" s="483">
        <v>1</v>
      </c>
      <c r="F537" s="484">
        <f t="shared" si="8"/>
        <v>30000</v>
      </c>
      <c r="G537" s="236">
        <v>199</v>
      </c>
    </row>
    <row r="538" spans="1:7" ht="12">
      <c r="A538" s="741"/>
      <c r="B538" s="739"/>
      <c r="C538" s="243" t="s">
        <v>1806</v>
      </c>
      <c r="D538" s="482">
        <v>9350000</v>
      </c>
      <c r="E538" s="483">
        <v>1</v>
      </c>
      <c r="F538" s="484">
        <f t="shared" si="8"/>
        <v>9350000</v>
      </c>
      <c r="G538" s="236">
        <v>199</v>
      </c>
    </row>
    <row r="539" spans="1:7" ht="12">
      <c r="A539" s="741"/>
      <c r="B539" s="738" t="s">
        <v>4930</v>
      </c>
      <c r="C539" s="243" t="s">
        <v>844</v>
      </c>
      <c r="D539" s="482">
        <v>25</v>
      </c>
      <c r="E539" s="483">
        <v>100</v>
      </c>
      <c r="F539" s="484">
        <f t="shared" si="8"/>
        <v>2500</v>
      </c>
      <c r="G539" s="236">
        <v>232</v>
      </c>
    </row>
    <row r="540" spans="1:7" ht="12">
      <c r="A540" s="741"/>
      <c r="B540" s="741"/>
      <c r="C540" s="243" t="s">
        <v>1807</v>
      </c>
      <c r="D540" s="482">
        <v>100</v>
      </c>
      <c r="E540" s="483">
        <v>40</v>
      </c>
      <c r="F540" s="484">
        <f t="shared" si="8"/>
        <v>4000</v>
      </c>
      <c r="G540" s="236">
        <v>232</v>
      </c>
    </row>
    <row r="541" spans="1:7" ht="12">
      <c r="A541" s="741"/>
      <c r="B541" s="741"/>
      <c r="C541" s="243" t="s">
        <v>1808</v>
      </c>
      <c r="D541" s="482">
        <v>100</v>
      </c>
      <c r="E541" s="483">
        <v>40</v>
      </c>
      <c r="F541" s="484">
        <f t="shared" si="8"/>
        <v>4000</v>
      </c>
      <c r="G541" s="236">
        <v>232</v>
      </c>
    </row>
    <row r="542" spans="1:7" ht="12">
      <c r="A542" s="741"/>
      <c r="B542" s="741"/>
      <c r="C542" s="243" t="s">
        <v>1809</v>
      </c>
      <c r="D542" s="482">
        <v>150</v>
      </c>
      <c r="E542" s="483">
        <v>40</v>
      </c>
      <c r="F542" s="484">
        <f t="shared" si="8"/>
        <v>6000</v>
      </c>
      <c r="G542" s="236">
        <v>232</v>
      </c>
    </row>
    <row r="543" spans="1:7" ht="12">
      <c r="A543" s="741"/>
      <c r="B543" s="741"/>
      <c r="C543" s="243" t="s">
        <v>1810</v>
      </c>
      <c r="D543" s="482">
        <v>25</v>
      </c>
      <c r="E543" s="483">
        <v>40</v>
      </c>
      <c r="F543" s="484">
        <f t="shared" si="8"/>
        <v>1000</v>
      </c>
      <c r="G543" s="236">
        <v>232</v>
      </c>
    </row>
    <row r="544" spans="1:7" ht="84">
      <c r="A544" s="741"/>
      <c r="B544" s="741"/>
      <c r="C544" s="243" t="s">
        <v>1811</v>
      </c>
      <c r="D544" s="482">
        <v>2.5</v>
      </c>
      <c r="E544" s="483">
        <v>20</v>
      </c>
      <c r="F544" s="484">
        <f t="shared" si="8"/>
        <v>50</v>
      </c>
      <c r="G544" s="236">
        <v>233</v>
      </c>
    </row>
    <row r="545" spans="1:7" ht="60">
      <c r="A545" s="741"/>
      <c r="B545" s="741"/>
      <c r="C545" s="243" t="s">
        <v>1812</v>
      </c>
      <c r="D545" s="482">
        <v>87.5</v>
      </c>
      <c r="E545" s="483">
        <v>4</v>
      </c>
      <c r="F545" s="484">
        <f t="shared" si="8"/>
        <v>350</v>
      </c>
      <c r="G545" s="236">
        <v>233</v>
      </c>
    </row>
    <row r="546" spans="1:7" ht="24">
      <c r="A546" s="741"/>
      <c r="B546" s="741"/>
      <c r="C546" s="243" t="s">
        <v>1813</v>
      </c>
      <c r="D546" s="482">
        <v>33.333333333333336</v>
      </c>
      <c r="E546" s="483">
        <v>6</v>
      </c>
      <c r="F546" s="484">
        <f t="shared" si="8"/>
        <v>200</v>
      </c>
      <c r="G546" s="236">
        <v>233</v>
      </c>
    </row>
    <row r="547" spans="1:7" ht="36">
      <c r="A547" s="741"/>
      <c r="B547" s="741"/>
      <c r="C547" s="243" t="s">
        <v>1814</v>
      </c>
      <c r="D547" s="482">
        <v>1.7361111111111112</v>
      </c>
      <c r="E547" s="483">
        <v>72</v>
      </c>
      <c r="F547" s="484">
        <f t="shared" si="8"/>
        <v>125</v>
      </c>
      <c r="G547" s="236">
        <v>233</v>
      </c>
    </row>
    <row r="548" spans="1:7" ht="48">
      <c r="A548" s="741"/>
      <c r="B548" s="741"/>
      <c r="C548" s="243" t="s">
        <v>1815</v>
      </c>
      <c r="D548" s="482">
        <v>3.4722222222222223</v>
      </c>
      <c r="E548" s="483">
        <v>72</v>
      </c>
      <c r="F548" s="484">
        <f t="shared" si="8"/>
        <v>250</v>
      </c>
      <c r="G548" s="236">
        <v>233</v>
      </c>
    </row>
    <row r="549" spans="1:7" ht="36">
      <c r="A549" s="741"/>
      <c r="B549" s="741"/>
      <c r="C549" s="243" t="s">
        <v>1816</v>
      </c>
      <c r="D549" s="482">
        <v>33.333333333333336</v>
      </c>
      <c r="E549" s="483">
        <v>36</v>
      </c>
      <c r="F549" s="484">
        <f t="shared" si="8"/>
        <v>1200</v>
      </c>
      <c r="G549" s="236">
        <v>233</v>
      </c>
    </row>
    <row r="550" spans="1:7" ht="12">
      <c r="A550" s="741"/>
      <c r="B550" s="741"/>
      <c r="C550" s="243" t="s">
        <v>1817</v>
      </c>
      <c r="D550" s="482">
        <v>0.8</v>
      </c>
      <c r="E550" s="483">
        <v>50</v>
      </c>
      <c r="F550" s="484">
        <f t="shared" si="8"/>
        <v>40</v>
      </c>
      <c r="G550" s="236">
        <v>233</v>
      </c>
    </row>
    <row r="551" spans="1:7" ht="12">
      <c r="A551" s="741"/>
      <c r="B551" s="739"/>
      <c r="C551" s="243" t="s">
        <v>1818</v>
      </c>
      <c r="D551" s="482">
        <v>13.186813186813186</v>
      </c>
      <c r="E551" s="483">
        <v>91</v>
      </c>
      <c r="F551" s="484">
        <f t="shared" si="8"/>
        <v>1200</v>
      </c>
      <c r="G551" s="236">
        <v>233</v>
      </c>
    </row>
    <row r="552" spans="1:7" ht="24">
      <c r="A552" s="741"/>
      <c r="B552" s="738" t="s">
        <v>1819</v>
      </c>
      <c r="C552" s="243" t="s">
        <v>1820</v>
      </c>
      <c r="D552" s="482">
        <v>0.16666666666666666</v>
      </c>
      <c r="E552" s="483">
        <v>300</v>
      </c>
      <c r="F552" s="484">
        <f t="shared" si="8"/>
        <v>50</v>
      </c>
      <c r="G552" s="236">
        <v>233</v>
      </c>
    </row>
    <row r="553" spans="1:7" ht="24">
      <c r="A553" s="741"/>
      <c r="B553" s="741"/>
      <c r="C553" s="243" t="s">
        <v>1821</v>
      </c>
      <c r="D553" s="482">
        <v>0.81666666666666665</v>
      </c>
      <c r="E553" s="483">
        <v>300</v>
      </c>
      <c r="F553" s="484">
        <f t="shared" si="8"/>
        <v>245</v>
      </c>
      <c r="G553" s="236">
        <v>233</v>
      </c>
    </row>
    <row r="554" spans="1:7" ht="12">
      <c r="A554" s="741"/>
      <c r="B554" s="741"/>
      <c r="C554" s="243" t="s">
        <v>1822</v>
      </c>
      <c r="D554" s="482">
        <v>6</v>
      </c>
      <c r="E554" s="483">
        <v>50</v>
      </c>
      <c r="F554" s="484">
        <f t="shared" si="8"/>
        <v>300</v>
      </c>
      <c r="G554" s="236">
        <v>233</v>
      </c>
    </row>
    <row r="555" spans="1:7" ht="36">
      <c r="A555" s="741"/>
      <c r="B555" s="741"/>
      <c r="C555" s="243" t="s">
        <v>1823</v>
      </c>
      <c r="D555" s="482">
        <v>0.7</v>
      </c>
      <c r="E555" s="483">
        <v>50</v>
      </c>
      <c r="F555" s="484">
        <f t="shared" si="8"/>
        <v>35</v>
      </c>
      <c r="G555" s="236">
        <v>233</v>
      </c>
    </row>
    <row r="556" spans="1:7" ht="84">
      <c r="A556" s="741"/>
      <c r="B556" s="741"/>
      <c r="C556" s="243" t="s">
        <v>1811</v>
      </c>
      <c r="D556" s="482">
        <v>300</v>
      </c>
      <c r="E556" s="483">
        <v>50</v>
      </c>
      <c r="F556" s="484">
        <f t="shared" si="8"/>
        <v>15000</v>
      </c>
      <c r="G556" s="236">
        <v>233</v>
      </c>
    </row>
    <row r="557" spans="1:7" ht="36">
      <c r="A557" s="741"/>
      <c r="B557" s="741"/>
      <c r="C557" s="243" t="s">
        <v>1824</v>
      </c>
      <c r="D557" s="482">
        <v>41.666666666666664</v>
      </c>
      <c r="E557" s="483">
        <v>12</v>
      </c>
      <c r="F557" s="484">
        <f t="shared" si="8"/>
        <v>500</v>
      </c>
      <c r="G557" s="236">
        <v>233</v>
      </c>
    </row>
    <row r="558" spans="1:7" ht="12">
      <c r="A558" s="741"/>
      <c r="B558" s="741"/>
      <c r="C558" s="243" t="s">
        <v>1825</v>
      </c>
      <c r="D558" s="482">
        <v>50</v>
      </c>
      <c r="E558" s="483">
        <v>40</v>
      </c>
      <c r="F558" s="484">
        <f t="shared" si="8"/>
        <v>2000</v>
      </c>
      <c r="G558" s="236">
        <v>239</v>
      </c>
    </row>
    <row r="559" spans="1:7" ht="24">
      <c r="A559" s="741"/>
      <c r="B559" s="741"/>
      <c r="C559" s="243" t="s">
        <v>1826</v>
      </c>
      <c r="D559" s="482">
        <v>4</v>
      </c>
      <c r="E559" s="483">
        <v>50</v>
      </c>
      <c r="F559" s="484">
        <f t="shared" si="8"/>
        <v>200</v>
      </c>
      <c r="G559" s="236">
        <v>252</v>
      </c>
    </row>
    <row r="560" spans="1:7" ht="24">
      <c r="A560" s="741"/>
      <c r="B560" s="741"/>
      <c r="C560" s="243" t="s">
        <v>1827</v>
      </c>
      <c r="D560" s="482">
        <v>36</v>
      </c>
      <c r="E560" s="483">
        <v>5</v>
      </c>
      <c r="F560" s="484">
        <f t="shared" si="8"/>
        <v>180</v>
      </c>
      <c r="G560" s="236">
        <v>252</v>
      </c>
    </row>
    <row r="561" spans="1:7" ht="72">
      <c r="A561" s="741"/>
      <c r="B561" s="741"/>
      <c r="C561" s="243" t="s">
        <v>1828</v>
      </c>
      <c r="D561" s="482">
        <v>6.9444444444444446</v>
      </c>
      <c r="E561" s="483">
        <v>36</v>
      </c>
      <c r="F561" s="484">
        <f t="shared" si="8"/>
        <v>250</v>
      </c>
      <c r="G561" s="236">
        <v>254</v>
      </c>
    </row>
    <row r="562" spans="1:7" ht="24">
      <c r="A562" s="741"/>
      <c r="B562" s="741"/>
      <c r="C562" s="243" t="s">
        <v>1829</v>
      </c>
      <c r="D562" s="482">
        <v>50</v>
      </c>
      <c r="E562" s="483">
        <v>10</v>
      </c>
      <c r="F562" s="484">
        <f t="shared" si="8"/>
        <v>500</v>
      </c>
      <c r="G562" s="236">
        <v>254</v>
      </c>
    </row>
    <row r="563" spans="1:7" ht="24">
      <c r="A563" s="741"/>
      <c r="B563" s="741"/>
      <c r="C563" s="243" t="s">
        <v>1830</v>
      </c>
      <c r="D563" s="482">
        <v>500</v>
      </c>
      <c r="E563" s="483">
        <v>2</v>
      </c>
      <c r="F563" s="484">
        <f t="shared" si="8"/>
        <v>1000</v>
      </c>
      <c r="G563" s="236">
        <v>254</v>
      </c>
    </row>
    <row r="564" spans="1:7" ht="24">
      <c r="A564" s="741"/>
      <c r="B564" s="741"/>
      <c r="C564" s="243" t="s">
        <v>1831</v>
      </c>
      <c r="D564" s="482">
        <v>900</v>
      </c>
      <c r="E564" s="483">
        <v>2</v>
      </c>
      <c r="F564" s="484">
        <f t="shared" si="8"/>
        <v>1800</v>
      </c>
      <c r="G564" s="236">
        <v>254</v>
      </c>
    </row>
    <row r="565" spans="1:7" ht="24">
      <c r="A565" s="741"/>
      <c r="B565" s="741"/>
      <c r="C565" s="243" t="s">
        <v>1832</v>
      </c>
      <c r="D565" s="482">
        <v>350</v>
      </c>
      <c r="E565" s="483">
        <v>1</v>
      </c>
      <c r="F565" s="484">
        <f t="shared" si="8"/>
        <v>350</v>
      </c>
      <c r="G565" s="236">
        <v>254</v>
      </c>
    </row>
    <row r="566" spans="1:7" ht="24">
      <c r="A566" s="741"/>
      <c r="B566" s="739"/>
      <c r="C566" s="243" t="s">
        <v>1833</v>
      </c>
      <c r="D566" s="482">
        <v>350</v>
      </c>
      <c r="E566" s="483">
        <v>1</v>
      </c>
      <c r="F566" s="484">
        <f t="shared" si="8"/>
        <v>350</v>
      </c>
      <c r="G566" s="236">
        <v>254</v>
      </c>
    </row>
    <row r="567" spans="1:7" ht="12">
      <c r="A567" s="741"/>
      <c r="B567" s="742" t="s">
        <v>4886</v>
      </c>
      <c r="C567" s="243" t="s">
        <v>1834</v>
      </c>
      <c r="D567" s="482">
        <v>17.5</v>
      </c>
      <c r="E567" s="483">
        <v>20</v>
      </c>
      <c r="F567" s="484">
        <f t="shared" si="8"/>
        <v>350</v>
      </c>
      <c r="G567" s="236">
        <v>254</v>
      </c>
    </row>
    <row r="568" spans="1:7" ht="12">
      <c r="A568" s="741"/>
      <c r="B568" s="743"/>
      <c r="C568" s="243" t="s">
        <v>1835</v>
      </c>
      <c r="D568" s="482">
        <v>31.666000000000004</v>
      </c>
      <c r="E568" s="483">
        <v>10</v>
      </c>
      <c r="F568" s="484">
        <f t="shared" si="8"/>
        <v>316.66000000000003</v>
      </c>
      <c r="G568" s="236">
        <v>254</v>
      </c>
    </row>
    <row r="569" spans="1:7" ht="24">
      <c r="A569" s="741"/>
      <c r="B569" s="743"/>
      <c r="C569" s="243" t="s">
        <v>1836</v>
      </c>
      <c r="D569" s="482">
        <v>178.57142857142858</v>
      </c>
      <c r="E569" s="483">
        <v>14</v>
      </c>
      <c r="F569" s="484">
        <f t="shared" si="8"/>
        <v>2500</v>
      </c>
      <c r="G569" s="236">
        <v>261</v>
      </c>
    </row>
    <row r="570" spans="1:7" ht="12">
      <c r="A570" s="741"/>
      <c r="B570" s="743"/>
      <c r="C570" s="243" t="s">
        <v>1837</v>
      </c>
      <c r="D570" s="482">
        <v>75</v>
      </c>
      <c r="E570" s="483">
        <v>2</v>
      </c>
      <c r="F570" s="484">
        <f t="shared" ref="F570:F633" si="9">D570*E570</f>
        <v>150</v>
      </c>
      <c r="G570" s="236">
        <v>261</v>
      </c>
    </row>
    <row r="571" spans="1:7" ht="12">
      <c r="A571" s="741"/>
      <c r="B571" s="743"/>
      <c r="C571" s="243" t="s">
        <v>1838</v>
      </c>
      <c r="D571" s="482">
        <v>60</v>
      </c>
      <c r="E571" s="483">
        <v>100</v>
      </c>
      <c r="F571" s="484">
        <f t="shared" si="9"/>
        <v>6000</v>
      </c>
      <c r="G571" s="236">
        <v>261</v>
      </c>
    </row>
    <row r="572" spans="1:7" ht="12">
      <c r="A572" s="741"/>
      <c r="B572" s="743"/>
      <c r="C572" s="243" t="s">
        <v>1839</v>
      </c>
      <c r="D572" s="482">
        <v>13.2</v>
      </c>
      <c r="E572" s="483">
        <v>100</v>
      </c>
      <c r="F572" s="484">
        <f t="shared" si="9"/>
        <v>1320</v>
      </c>
      <c r="G572" s="236">
        <v>261</v>
      </c>
    </row>
    <row r="573" spans="1:7" ht="36">
      <c r="A573" s="741"/>
      <c r="B573" s="743"/>
      <c r="C573" s="243" t="s">
        <v>1840</v>
      </c>
      <c r="D573" s="482">
        <v>5</v>
      </c>
      <c r="E573" s="483">
        <v>10</v>
      </c>
      <c r="F573" s="484">
        <f t="shared" si="9"/>
        <v>50</v>
      </c>
      <c r="G573" s="236">
        <v>261</v>
      </c>
    </row>
    <row r="574" spans="1:7" ht="84">
      <c r="A574" s="741"/>
      <c r="B574" s="743"/>
      <c r="C574" s="243" t="s">
        <v>1841</v>
      </c>
      <c r="D574" s="482">
        <v>55</v>
      </c>
      <c r="E574" s="483">
        <v>1</v>
      </c>
      <c r="F574" s="484">
        <f t="shared" si="9"/>
        <v>55</v>
      </c>
      <c r="G574" s="236">
        <v>261</v>
      </c>
    </row>
    <row r="575" spans="1:7" ht="96">
      <c r="A575" s="741"/>
      <c r="B575" s="743"/>
      <c r="C575" s="243" t="s">
        <v>1842</v>
      </c>
      <c r="D575" s="482">
        <v>5</v>
      </c>
      <c r="E575" s="483">
        <v>6</v>
      </c>
      <c r="F575" s="484">
        <f t="shared" si="9"/>
        <v>30</v>
      </c>
      <c r="G575" s="236">
        <v>261</v>
      </c>
    </row>
    <row r="576" spans="1:7" ht="24">
      <c r="A576" s="741"/>
      <c r="B576" s="743"/>
      <c r="C576" s="243" t="s">
        <v>1843</v>
      </c>
      <c r="D576" s="482">
        <v>225</v>
      </c>
      <c r="E576" s="483">
        <v>4</v>
      </c>
      <c r="F576" s="484">
        <f t="shared" si="9"/>
        <v>900</v>
      </c>
      <c r="G576" s="236">
        <v>261</v>
      </c>
    </row>
    <row r="577" spans="1:7" ht="48">
      <c r="A577" s="741"/>
      <c r="B577" s="744"/>
      <c r="C577" s="243" t="s">
        <v>1844</v>
      </c>
      <c r="D577" s="482">
        <v>53.333333333333336</v>
      </c>
      <c r="E577" s="483">
        <v>6</v>
      </c>
      <c r="F577" s="484">
        <f t="shared" si="9"/>
        <v>320</v>
      </c>
      <c r="G577" s="236">
        <v>261</v>
      </c>
    </row>
    <row r="578" spans="1:7" ht="24">
      <c r="A578" s="741"/>
      <c r="B578" s="738" t="s">
        <v>1845</v>
      </c>
      <c r="C578" s="243" t="s">
        <v>1846</v>
      </c>
      <c r="D578" s="482">
        <v>320</v>
      </c>
      <c r="E578" s="483">
        <v>5</v>
      </c>
      <c r="F578" s="484">
        <f t="shared" si="9"/>
        <v>1600</v>
      </c>
      <c r="G578" s="236">
        <v>261</v>
      </c>
    </row>
    <row r="579" spans="1:7" ht="12">
      <c r="A579" s="741"/>
      <c r="B579" s="741"/>
      <c r="C579" s="243" t="s">
        <v>1847</v>
      </c>
      <c r="D579" s="482">
        <v>200</v>
      </c>
      <c r="E579" s="483">
        <v>2</v>
      </c>
      <c r="F579" s="484">
        <f t="shared" si="9"/>
        <v>400</v>
      </c>
      <c r="G579" s="236">
        <v>261</v>
      </c>
    </row>
    <row r="580" spans="1:7" ht="63.75" customHeight="1">
      <c r="A580" s="741"/>
      <c r="B580" s="741"/>
      <c r="C580" s="243" t="s">
        <v>1848</v>
      </c>
      <c r="D580" s="482">
        <v>1666.6666666666667</v>
      </c>
      <c r="E580" s="483">
        <v>3</v>
      </c>
      <c r="F580" s="484">
        <f t="shared" si="9"/>
        <v>5000</v>
      </c>
      <c r="G580" s="236">
        <v>262</v>
      </c>
    </row>
    <row r="581" spans="1:7" ht="36">
      <c r="A581" s="741"/>
      <c r="B581" s="741"/>
      <c r="C581" s="243" t="s">
        <v>1849</v>
      </c>
      <c r="D581" s="482">
        <v>41.666666666666664</v>
      </c>
      <c r="E581" s="483">
        <v>12</v>
      </c>
      <c r="F581" s="484">
        <f t="shared" si="9"/>
        <v>500</v>
      </c>
      <c r="G581" s="236">
        <v>262</v>
      </c>
    </row>
    <row r="582" spans="1:7" ht="60">
      <c r="A582" s="741"/>
      <c r="B582" s="741"/>
      <c r="C582" s="243" t="s">
        <v>1850</v>
      </c>
      <c r="D582" s="482">
        <v>20</v>
      </c>
      <c r="E582" s="483">
        <v>5</v>
      </c>
      <c r="F582" s="484">
        <f t="shared" si="9"/>
        <v>100</v>
      </c>
      <c r="G582" s="236">
        <v>262</v>
      </c>
    </row>
    <row r="583" spans="1:7" ht="36">
      <c r="A583" s="741"/>
      <c r="B583" s="741"/>
      <c r="C583" s="243" t="s">
        <v>1851</v>
      </c>
      <c r="D583" s="482">
        <v>33.333333333333336</v>
      </c>
      <c r="E583" s="483">
        <v>12</v>
      </c>
      <c r="F583" s="484">
        <f t="shared" si="9"/>
        <v>400</v>
      </c>
      <c r="G583" s="236">
        <v>262</v>
      </c>
    </row>
    <row r="584" spans="1:7" ht="12">
      <c r="A584" s="741"/>
      <c r="B584" s="741"/>
      <c r="C584" s="243" t="s">
        <v>1852</v>
      </c>
      <c r="D584" s="482">
        <v>266.66666666666669</v>
      </c>
      <c r="E584" s="483">
        <v>3</v>
      </c>
      <c r="F584" s="484">
        <f t="shared" si="9"/>
        <v>800</v>
      </c>
      <c r="G584" s="236">
        <v>262</v>
      </c>
    </row>
    <row r="585" spans="1:7" ht="24">
      <c r="A585" s="741"/>
      <c r="B585" s="741"/>
      <c r="C585" s="243" t="s">
        <v>1853</v>
      </c>
      <c r="D585" s="482">
        <v>266.66666666666669</v>
      </c>
      <c r="E585" s="483">
        <v>6</v>
      </c>
      <c r="F585" s="484">
        <f t="shared" si="9"/>
        <v>1600</v>
      </c>
      <c r="G585" s="236">
        <v>262</v>
      </c>
    </row>
    <row r="586" spans="1:7" ht="24">
      <c r="A586" s="741"/>
      <c r="B586" s="741"/>
      <c r="C586" s="243" t="s">
        <v>1854</v>
      </c>
      <c r="D586" s="482">
        <v>1000</v>
      </c>
      <c r="E586" s="483">
        <v>2</v>
      </c>
      <c r="F586" s="484">
        <f t="shared" si="9"/>
        <v>2000</v>
      </c>
      <c r="G586" s="236">
        <v>262</v>
      </c>
    </row>
    <row r="587" spans="1:7" ht="12">
      <c r="A587" s="741"/>
      <c r="B587" s="741"/>
      <c r="C587" s="243" t="s">
        <v>1855</v>
      </c>
      <c r="D587" s="482">
        <v>2000</v>
      </c>
      <c r="E587" s="483">
        <v>4</v>
      </c>
      <c r="F587" s="484">
        <f t="shared" si="9"/>
        <v>8000</v>
      </c>
      <c r="G587" s="236">
        <v>262</v>
      </c>
    </row>
    <row r="588" spans="1:7" ht="12">
      <c r="A588" s="741"/>
      <c r="B588" s="741"/>
      <c r="C588" s="243" t="s">
        <v>1856</v>
      </c>
      <c r="D588" s="482">
        <v>4000</v>
      </c>
      <c r="E588" s="483">
        <v>2</v>
      </c>
      <c r="F588" s="484">
        <f t="shared" si="9"/>
        <v>8000</v>
      </c>
      <c r="G588" s="236">
        <v>262</v>
      </c>
    </row>
    <row r="589" spans="1:7" ht="48">
      <c r="A589" s="741"/>
      <c r="B589" s="741"/>
      <c r="C589" s="243" t="s">
        <v>1857</v>
      </c>
      <c r="D589" s="482">
        <v>800</v>
      </c>
      <c r="E589" s="483">
        <v>2</v>
      </c>
      <c r="F589" s="484">
        <f t="shared" si="9"/>
        <v>1600</v>
      </c>
      <c r="G589" s="236">
        <v>262</v>
      </c>
    </row>
    <row r="590" spans="1:7" ht="24">
      <c r="A590" s="741"/>
      <c r="B590" s="741"/>
      <c r="C590" s="243" t="s">
        <v>1858</v>
      </c>
      <c r="D590" s="482">
        <v>350</v>
      </c>
      <c r="E590" s="483">
        <v>20</v>
      </c>
      <c r="F590" s="484">
        <f t="shared" si="9"/>
        <v>7000</v>
      </c>
      <c r="G590" s="236">
        <v>262</v>
      </c>
    </row>
    <row r="591" spans="1:7" ht="36">
      <c r="A591" s="741"/>
      <c r="B591" s="741"/>
      <c r="C591" s="243" t="s">
        <v>1859</v>
      </c>
      <c r="D591" s="482">
        <v>66.666666666666671</v>
      </c>
      <c r="E591" s="483">
        <v>6</v>
      </c>
      <c r="F591" s="484">
        <f t="shared" si="9"/>
        <v>400</v>
      </c>
      <c r="G591" s="236">
        <v>262</v>
      </c>
    </row>
    <row r="592" spans="1:7" ht="24">
      <c r="A592" s="741"/>
      <c r="B592" s="741"/>
      <c r="C592" s="243" t="s">
        <v>1860</v>
      </c>
      <c r="D592" s="482">
        <v>133.33333333333334</v>
      </c>
      <c r="E592" s="483">
        <v>12</v>
      </c>
      <c r="F592" s="484">
        <f t="shared" si="9"/>
        <v>1600</v>
      </c>
      <c r="G592" s="236">
        <v>262</v>
      </c>
    </row>
    <row r="593" spans="1:7" ht="12">
      <c r="A593" s="741"/>
      <c r="B593" s="741"/>
      <c r="C593" s="243" t="s">
        <v>1861</v>
      </c>
      <c r="D593" s="482">
        <v>15</v>
      </c>
      <c r="E593" s="483">
        <v>40</v>
      </c>
      <c r="F593" s="484">
        <f t="shared" si="9"/>
        <v>600</v>
      </c>
      <c r="G593" s="236">
        <v>262</v>
      </c>
    </row>
    <row r="594" spans="1:7" ht="12">
      <c r="A594" s="741"/>
      <c r="B594" s="741"/>
      <c r="C594" s="243" t="s">
        <v>1862</v>
      </c>
      <c r="D594" s="482">
        <v>140</v>
      </c>
      <c r="E594" s="483">
        <v>20</v>
      </c>
      <c r="F594" s="484">
        <f t="shared" si="9"/>
        <v>2800</v>
      </c>
      <c r="G594" s="236">
        <v>262</v>
      </c>
    </row>
    <row r="595" spans="1:7" ht="12">
      <c r="A595" s="741"/>
      <c r="B595" s="741"/>
      <c r="C595" s="243" t="s">
        <v>1863</v>
      </c>
      <c r="D595" s="482">
        <v>0.8</v>
      </c>
      <c r="E595" s="483">
        <v>1000</v>
      </c>
      <c r="F595" s="484">
        <f t="shared" si="9"/>
        <v>800</v>
      </c>
      <c r="G595" s="236">
        <v>262</v>
      </c>
    </row>
    <row r="596" spans="1:7" ht="24">
      <c r="A596" s="741"/>
      <c r="B596" s="741"/>
      <c r="C596" s="243" t="s">
        <v>1864</v>
      </c>
      <c r="D596" s="482">
        <v>0.27777777777777779</v>
      </c>
      <c r="E596" s="483">
        <v>72</v>
      </c>
      <c r="F596" s="484">
        <f t="shared" si="9"/>
        <v>20</v>
      </c>
      <c r="G596" s="236">
        <v>266</v>
      </c>
    </row>
    <row r="597" spans="1:7" ht="36">
      <c r="A597" s="741"/>
      <c r="B597" s="741"/>
      <c r="C597" s="243" t="s">
        <v>1865</v>
      </c>
      <c r="D597" s="482">
        <v>1.5277777777777777</v>
      </c>
      <c r="E597" s="483">
        <v>36</v>
      </c>
      <c r="F597" s="484">
        <f t="shared" si="9"/>
        <v>55</v>
      </c>
      <c r="G597" s="236">
        <v>266</v>
      </c>
    </row>
    <row r="598" spans="1:7" ht="24">
      <c r="A598" s="741"/>
      <c r="B598" s="741"/>
      <c r="C598" s="243" t="s">
        <v>1866</v>
      </c>
      <c r="D598" s="482">
        <v>4.1666666666666664E-2</v>
      </c>
      <c r="E598" s="483">
        <v>72</v>
      </c>
      <c r="F598" s="484">
        <f t="shared" si="9"/>
        <v>3</v>
      </c>
      <c r="G598" s="236">
        <v>266</v>
      </c>
    </row>
    <row r="599" spans="1:7" ht="127.5" customHeight="1">
      <c r="A599" s="741"/>
      <c r="B599" s="741"/>
      <c r="C599" s="243" t="s">
        <v>1867</v>
      </c>
      <c r="D599" s="482">
        <v>0.06</v>
      </c>
      <c r="E599" s="483">
        <v>50</v>
      </c>
      <c r="F599" s="484">
        <f t="shared" si="9"/>
        <v>3</v>
      </c>
      <c r="G599" s="236">
        <v>266</v>
      </c>
    </row>
    <row r="600" spans="1:7" ht="24">
      <c r="A600" s="741"/>
      <c r="B600" s="741"/>
      <c r="C600" s="243" t="s">
        <v>1868</v>
      </c>
      <c r="D600" s="482">
        <v>800</v>
      </c>
      <c r="E600" s="483">
        <v>1</v>
      </c>
      <c r="F600" s="484">
        <f t="shared" si="9"/>
        <v>800</v>
      </c>
      <c r="G600" s="236">
        <v>266</v>
      </c>
    </row>
    <row r="601" spans="1:7" ht="48">
      <c r="A601" s="741"/>
      <c r="B601" s="741"/>
      <c r="C601" s="243" t="s">
        <v>1869</v>
      </c>
      <c r="D601" s="482">
        <v>200</v>
      </c>
      <c r="E601" s="483">
        <v>1</v>
      </c>
      <c r="F601" s="484">
        <f t="shared" si="9"/>
        <v>200</v>
      </c>
      <c r="G601" s="236">
        <v>266</v>
      </c>
    </row>
    <row r="602" spans="1:7" ht="36">
      <c r="A602" s="741"/>
      <c r="B602" s="741"/>
      <c r="C602" s="243" t="s">
        <v>1870</v>
      </c>
      <c r="D602" s="482">
        <v>100</v>
      </c>
      <c r="E602" s="483">
        <v>1</v>
      </c>
      <c r="F602" s="484">
        <f t="shared" si="9"/>
        <v>100</v>
      </c>
      <c r="G602" s="236">
        <v>266</v>
      </c>
    </row>
    <row r="603" spans="1:7" ht="48">
      <c r="A603" s="741"/>
      <c r="B603" s="741"/>
      <c r="C603" s="243" t="s">
        <v>1871</v>
      </c>
      <c r="D603" s="482">
        <v>120</v>
      </c>
      <c r="E603" s="483">
        <v>15</v>
      </c>
      <c r="F603" s="484">
        <f t="shared" si="9"/>
        <v>1800</v>
      </c>
      <c r="G603" s="236">
        <v>267</v>
      </c>
    </row>
    <row r="604" spans="1:7" ht="24">
      <c r="A604" s="741"/>
      <c r="B604" s="741"/>
      <c r="C604" s="243" t="s">
        <v>1872</v>
      </c>
      <c r="D604" s="482">
        <v>600</v>
      </c>
      <c r="E604" s="483">
        <v>3</v>
      </c>
      <c r="F604" s="484">
        <f t="shared" si="9"/>
        <v>1800</v>
      </c>
      <c r="G604" s="236">
        <v>267</v>
      </c>
    </row>
    <row r="605" spans="1:7" ht="24">
      <c r="A605" s="741"/>
      <c r="B605" s="741"/>
      <c r="C605" s="243" t="s">
        <v>1873</v>
      </c>
      <c r="D605" s="482">
        <v>600</v>
      </c>
      <c r="E605" s="483">
        <v>3</v>
      </c>
      <c r="F605" s="484">
        <f t="shared" si="9"/>
        <v>1800</v>
      </c>
      <c r="G605" s="236">
        <v>267</v>
      </c>
    </row>
    <row r="606" spans="1:7" ht="24">
      <c r="A606" s="741"/>
      <c r="B606" s="741"/>
      <c r="C606" s="243" t="s">
        <v>1874</v>
      </c>
      <c r="D606" s="482">
        <v>16.666666666666668</v>
      </c>
      <c r="E606" s="483">
        <v>12</v>
      </c>
      <c r="F606" s="484">
        <f t="shared" si="9"/>
        <v>200</v>
      </c>
      <c r="G606" s="236">
        <v>267</v>
      </c>
    </row>
    <row r="607" spans="1:7" ht="24">
      <c r="A607" s="741"/>
      <c r="B607" s="741"/>
      <c r="C607" s="243" t="s">
        <v>1875</v>
      </c>
      <c r="D607" s="482">
        <v>50000</v>
      </c>
      <c r="E607" s="483">
        <v>1</v>
      </c>
      <c r="F607" s="484">
        <f t="shared" si="9"/>
        <v>50000</v>
      </c>
      <c r="G607" s="236">
        <v>268</v>
      </c>
    </row>
    <row r="608" spans="1:7" ht="12">
      <c r="A608" s="741"/>
      <c r="B608" s="741"/>
      <c r="C608" s="243" t="s">
        <v>1876</v>
      </c>
      <c r="D608" s="482">
        <v>8000</v>
      </c>
      <c r="E608" s="483">
        <v>1</v>
      </c>
      <c r="F608" s="484">
        <f t="shared" si="9"/>
        <v>8000</v>
      </c>
      <c r="G608" s="236">
        <v>268</v>
      </c>
    </row>
    <row r="609" spans="1:7" ht="48">
      <c r="A609" s="741"/>
      <c r="B609" s="741"/>
      <c r="C609" s="243" t="s">
        <v>1877</v>
      </c>
      <c r="D609" s="482">
        <v>83.333333333333329</v>
      </c>
      <c r="E609" s="483">
        <v>6</v>
      </c>
      <c r="F609" s="484">
        <f t="shared" si="9"/>
        <v>500</v>
      </c>
      <c r="G609" s="236">
        <v>268</v>
      </c>
    </row>
    <row r="610" spans="1:7" ht="12">
      <c r="A610" s="741"/>
      <c r="B610" s="741"/>
      <c r="C610" s="243" t="s">
        <v>1878</v>
      </c>
      <c r="D610" s="482">
        <v>875</v>
      </c>
      <c r="E610" s="483">
        <v>4</v>
      </c>
      <c r="F610" s="484">
        <f t="shared" si="9"/>
        <v>3500</v>
      </c>
      <c r="G610" s="236">
        <v>268</v>
      </c>
    </row>
    <row r="611" spans="1:7" ht="24">
      <c r="A611" s="741"/>
      <c r="B611" s="741"/>
      <c r="C611" s="243" t="s">
        <v>1879</v>
      </c>
      <c r="D611" s="482">
        <v>2</v>
      </c>
      <c r="E611" s="483">
        <v>50</v>
      </c>
      <c r="F611" s="484">
        <f t="shared" si="9"/>
        <v>100</v>
      </c>
      <c r="G611" s="236">
        <v>268</v>
      </c>
    </row>
    <row r="612" spans="1:7" ht="24">
      <c r="A612" s="741"/>
      <c r="B612" s="741"/>
      <c r="C612" s="243" t="s">
        <v>1880</v>
      </c>
      <c r="D612" s="482">
        <v>47.5</v>
      </c>
      <c r="E612" s="483">
        <v>20</v>
      </c>
      <c r="F612" s="484">
        <f t="shared" si="9"/>
        <v>950</v>
      </c>
      <c r="G612" s="236">
        <v>268</v>
      </c>
    </row>
    <row r="613" spans="1:7" ht="36">
      <c r="A613" s="741"/>
      <c r="B613" s="741"/>
      <c r="C613" s="243" t="s">
        <v>1881</v>
      </c>
      <c r="D613" s="482">
        <v>21.111111111111111</v>
      </c>
      <c r="E613" s="483">
        <v>45</v>
      </c>
      <c r="F613" s="484">
        <f t="shared" si="9"/>
        <v>950</v>
      </c>
      <c r="G613" s="236">
        <v>268</v>
      </c>
    </row>
    <row r="614" spans="1:7" ht="36">
      <c r="A614" s="741"/>
      <c r="B614" s="741"/>
      <c r="C614" s="243" t="s">
        <v>1882</v>
      </c>
      <c r="D614" s="482">
        <v>9.5</v>
      </c>
      <c r="E614" s="483">
        <v>100</v>
      </c>
      <c r="F614" s="484">
        <f t="shared" si="9"/>
        <v>950</v>
      </c>
      <c r="G614" s="236">
        <v>268</v>
      </c>
    </row>
    <row r="615" spans="1:7" ht="36">
      <c r="A615" s="741"/>
      <c r="B615" s="741"/>
      <c r="C615" s="243" t="s">
        <v>1883</v>
      </c>
      <c r="D615" s="482">
        <v>95</v>
      </c>
      <c r="E615" s="483">
        <v>10</v>
      </c>
      <c r="F615" s="484">
        <f t="shared" si="9"/>
        <v>950</v>
      </c>
      <c r="G615" s="236">
        <v>268</v>
      </c>
    </row>
    <row r="616" spans="1:7" ht="36">
      <c r="A616" s="741"/>
      <c r="B616" s="741"/>
      <c r="C616" s="243" t="s">
        <v>1884</v>
      </c>
      <c r="D616" s="482">
        <v>2.5</v>
      </c>
      <c r="E616" s="483">
        <v>100</v>
      </c>
      <c r="F616" s="484">
        <f t="shared" si="9"/>
        <v>250</v>
      </c>
      <c r="G616" s="236">
        <v>268</v>
      </c>
    </row>
    <row r="617" spans="1:7" ht="36">
      <c r="A617" s="741"/>
      <c r="B617" s="741"/>
      <c r="C617" s="243" t="s">
        <v>1885</v>
      </c>
      <c r="D617" s="482">
        <v>975</v>
      </c>
      <c r="E617" s="483">
        <v>4</v>
      </c>
      <c r="F617" s="484">
        <f t="shared" si="9"/>
        <v>3900</v>
      </c>
      <c r="G617" s="236">
        <v>268</v>
      </c>
    </row>
    <row r="618" spans="1:7" ht="48">
      <c r="A618" s="741"/>
      <c r="B618" s="741"/>
      <c r="C618" s="243" t="s">
        <v>1886</v>
      </c>
      <c r="D618" s="482">
        <v>75</v>
      </c>
      <c r="E618" s="483">
        <v>100</v>
      </c>
      <c r="F618" s="484">
        <f t="shared" si="9"/>
        <v>7500</v>
      </c>
      <c r="G618" s="236">
        <v>268</v>
      </c>
    </row>
    <row r="619" spans="1:7" ht="72">
      <c r="A619" s="741"/>
      <c r="B619" s="741"/>
      <c r="C619" s="243" t="s">
        <v>1887</v>
      </c>
      <c r="D619" s="482">
        <v>0.69444444444444442</v>
      </c>
      <c r="E619" s="483">
        <v>72</v>
      </c>
      <c r="F619" s="484">
        <f t="shared" si="9"/>
        <v>50</v>
      </c>
      <c r="G619" s="236">
        <v>268</v>
      </c>
    </row>
    <row r="620" spans="1:7" ht="72">
      <c r="A620" s="741"/>
      <c r="B620" s="741"/>
      <c r="C620" s="243" t="s">
        <v>1888</v>
      </c>
      <c r="D620" s="482">
        <v>100</v>
      </c>
      <c r="E620" s="483">
        <v>2</v>
      </c>
      <c r="F620" s="484">
        <f t="shared" si="9"/>
        <v>200</v>
      </c>
      <c r="G620" s="236">
        <v>268</v>
      </c>
    </row>
    <row r="621" spans="1:7" ht="240">
      <c r="A621" s="741"/>
      <c r="B621" s="741"/>
      <c r="C621" s="243" t="s">
        <v>1889</v>
      </c>
      <c r="D621" s="482">
        <v>0.25</v>
      </c>
      <c r="E621" s="483">
        <v>2000</v>
      </c>
      <c r="F621" s="484">
        <f t="shared" si="9"/>
        <v>500</v>
      </c>
      <c r="G621" s="236">
        <v>268</v>
      </c>
    </row>
    <row r="622" spans="1:7" ht="12">
      <c r="A622" s="741"/>
      <c r="B622" s="741"/>
      <c r="C622" s="243" t="s">
        <v>1890</v>
      </c>
      <c r="D622" s="482">
        <v>75</v>
      </c>
      <c r="E622" s="483">
        <v>2</v>
      </c>
      <c r="F622" s="484">
        <f t="shared" si="9"/>
        <v>150</v>
      </c>
      <c r="G622" s="236">
        <v>268</v>
      </c>
    </row>
    <row r="623" spans="1:7" ht="12">
      <c r="A623" s="741"/>
      <c r="B623" s="741"/>
      <c r="C623" s="243" t="s">
        <v>1891</v>
      </c>
      <c r="D623" s="482">
        <v>200</v>
      </c>
      <c r="E623" s="483">
        <v>2</v>
      </c>
      <c r="F623" s="484">
        <f t="shared" si="9"/>
        <v>400</v>
      </c>
      <c r="G623" s="236">
        <v>268</v>
      </c>
    </row>
    <row r="624" spans="1:7" ht="12">
      <c r="A624" s="741"/>
      <c r="B624" s="741"/>
      <c r="C624" s="243" t="s">
        <v>1892</v>
      </c>
      <c r="D624" s="482">
        <v>100</v>
      </c>
      <c r="E624" s="483">
        <v>1</v>
      </c>
      <c r="F624" s="484">
        <f t="shared" si="9"/>
        <v>100</v>
      </c>
      <c r="G624" s="236">
        <v>268</v>
      </c>
    </row>
    <row r="625" spans="1:7" ht="24">
      <c r="A625" s="741"/>
      <c r="B625" s="741"/>
      <c r="C625" s="243" t="s">
        <v>1893</v>
      </c>
      <c r="D625" s="482">
        <v>45</v>
      </c>
      <c r="E625" s="483">
        <v>1</v>
      </c>
      <c r="F625" s="484">
        <f t="shared" si="9"/>
        <v>45</v>
      </c>
      <c r="G625" s="236">
        <v>268</v>
      </c>
    </row>
    <row r="626" spans="1:7" ht="24">
      <c r="A626" s="741"/>
      <c r="B626" s="741"/>
      <c r="C626" s="243" t="s">
        <v>1894</v>
      </c>
      <c r="D626" s="482">
        <v>100</v>
      </c>
      <c r="E626" s="483">
        <v>1</v>
      </c>
      <c r="F626" s="484">
        <f t="shared" si="9"/>
        <v>100</v>
      </c>
      <c r="G626" s="236">
        <v>268</v>
      </c>
    </row>
    <row r="627" spans="1:7" ht="24">
      <c r="A627" s="741"/>
      <c r="B627" s="741"/>
      <c r="C627" s="243" t="s">
        <v>1895</v>
      </c>
      <c r="D627" s="482">
        <v>153.33333333333334</v>
      </c>
      <c r="E627" s="483">
        <v>150</v>
      </c>
      <c r="F627" s="484">
        <f t="shared" si="9"/>
        <v>23000</v>
      </c>
      <c r="G627" s="236">
        <v>268</v>
      </c>
    </row>
    <row r="628" spans="1:7" ht="72">
      <c r="A628" s="741"/>
      <c r="B628" s="741"/>
      <c r="C628" s="243" t="s">
        <v>1896</v>
      </c>
      <c r="D628" s="482">
        <v>380</v>
      </c>
      <c r="E628" s="483">
        <v>5</v>
      </c>
      <c r="F628" s="484">
        <f t="shared" si="9"/>
        <v>1900</v>
      </c>
      <c r="G628" s="236">
        <v>268</v>
      </c>
    </row>
    <row r="629" spans="1:7" ht="24">
      <c r="A629" s="741"/>
      <c r="B629" s="741"/>
      <c r="C629" s="243" t="s">
        <v>1897</v>
      </c>
      <c r="D629" s="482">
        <v>7.4999999999999997E-2</v>
      </c>
      <c r="E629" s="483">
        <v>200</v>
      </c>
      <c r="F629" s="484">
        <f t="shared" si="9"/>
        <v>15</v>
      </c>
      <c r="G629" s="236">
        <v>268</v>
      </c>
    </row>
    <row r="630" spans="1:7" ht="120">
      <c r="A630" s="741"/>
      <c r="B630" s="741"/>
      <c r="C630" s="243" t="s">
        <v>1898</v>
      </c>
      <c r="D630" s="482">
        <v>7.4999999999999997E-2</v>
      </c>
      <c r="E630" s="483">
        <v>200</v>
      </c>
      <c r="F630" s="484">
        <f t="shared" si="9"/>
        <v>15</v>
      </c>
      <c r="G630" s="236">
        <v>268</v>
      </c>
    </row>
    <row r="631" spans="1:7" ht="24">
      <c r="A631" s="741"/>
      <c r="B631" s="741"/>
      <c r="C631" s="243" t="s">
        <v>1899</v>
      </c>
      <c r="D631" s="482">
        <v>525</v>
      </c>
      <c r="E631" s="483">
        <v>1</v>
      </c>
      <c r="F631" s="484">
        <f t="shared" si="9"/>
        <v>525</v>
      </c>
      <c r="G631" s="236">
        <v>268</v>
      </c>
    </row>
    <row r="632" spans="1:7" ht="24">
      <c r="A632" s="741"/>
      <c r="B632" s="741"/>
      <c r="C632" s="243" t="s">
        <v>1900</v>
      </c>
      <c r="D632" s="482">
        <v>6</v>
      </c>
      <c r="E632" s="483">
        <v>20</v>
      </c>
      <c r="F632" s="484">
        <f t="shared" si="9"/>
        <v>120</v>
      </c>
      <c r="G632" s="236">
        <v>268</v>
      </c>
    </row>
    <row r="633" spans="1:7" ht="60">
      <c r="A633" s="741"/>
      <c r="B633" s="741"/>
      <c r="C633" s="243" t="s">
        <v>1901</v>
      </c>
      <c r="D633" s="482">
        <v>500</v>
      </c>
      <c r="E633" s="483">
        <v>1</v>
      </c>
      <c r="F633" s="484">
        <f t="shared" si="9"/>
        <v>500</v>
      </c>
      <c r="G633" s="236">
        <v>269</v>
      </c>
    </row>
    <row r="634" spans="1:7" ht="24">
      <c r="A634" s="741"/>
      <c r="B634" s="741"/>
      <c r="C634" s="243" t="s">
        <v>1902</v>
      </c>
      <c r="D634" s="482">
        <v>66.666666666666671</v>
      </c>
      <c r="E634" s="483">
        <v>12</v>
      </c>
      <c r="F634" s="484">
        <f t="shared" ref="F634:F697" si="10">D634*E634</f>
        <v>800</v>
      </c>
      <c r="G634" s="236">
        <v>269</v>
      </c>
    </row>
    <row r="635" spans="1:7" ht="36">
      <c r="A635" s="741"/>
      <c r="B635" s="741"/>
      <c r="C635" s="243" t="s">
        <v>1903</v>
      </c>
      <c r="D635" s="482">
        <v>200</v>
      </c>
      <c r="E635" s="483">
        <v>100</v>
      </c>
      <c r="F635" s="484">
        <f t="shared" si="10"/>
        <v>20000</v>
      </c>
      <c r="G635" s="236">
        <v>272</v>
      </c>
    </row>
    <row r="636" spans="1:7" ht="84">
      <c r="A636" s="741"/>
      <c r="B636" s="741"/>
      <c r="C636" s="243" t="s">
        <v>1904</v>
      </c>
      <c r="D636" s="482">
        <v>10000</v>
      </c>
      <c r="E636" s="483">
        <v>1</v>
      </c>
      <c r="F636" s="484">
        <f t="shared" si="10"/>
        <v>10000</v>
      </c>
      <c r="G636" s="236">
        <v>272</v>
      </c>
    </row>
    <row r="637" spans="1:7" ht="48">
      <c r="A637" s="741"/>
      <c r="B637" s="741"/>
      <c r="C637" s="243" t="s">
        <v>1905</v>
      </c>
      <c r="D637" s="482">
        <v>10000</v>
      </c>
      <c r="E637" s="483">
        <v>2</v>
      </c>
      <c r="F637" s="484">
        <f t="shared" si="10"/>
        <v>20000</v>
      </c>
      <c r="G637" s="236">
        <v>272</v>
      </c>
    </row>
    <row r="638" spans="1:7" ht="48">
      <c r="A638" s="741"/>
      <c r="B638" s="741"/>
      <c r="C638" s="243" t="s">
        <v>1906</v>
      </c>
      <c r="D638" s="482">
        <v>20000</v>
      </c>
      <c r="E638" s="483">
        <v>1</v>
      </c>
      <c r="F638" s="484">
        <f t="shared" si="10"/>
        <v>20000</v>
      </c>
      <c r="G638" s="236">
        <v>272</v>
      </c>
    </row>
    <row r="639" spans="1:7" ht="48">
      <c r="A639" s="741"/>
      <c r="B639" s="741"/>
      <c r="C639" s="243" t="s">
        <v>1907</v>
      </c>
      <c r="D639" s="482">
        <v>87.5</v>
      </c>
      <c r="E639" s="483">
        <v>4</v>
      </c>
      <c r="F639" s="484">
        <f t="shared" si="10"/>
        <v>350</v>
      </c>
      <c r="G639" s="236">
        <v>274</v>
      </c>
    </row>
    <row r="640" spans="1:7" ht="48">
      <c r="A640" s="741"/>
      <c r="B640" s="741"/>
      <c r="C640" s="243" t="s">
        <v>1908</v>
      </c>
      <c r="D640" s="482">
        <v>250</v>
      </c>
      <c r="E640" s="483">
        <v>10</v>
      </c>
      <c r="F640" s="484">
        <f t="shared" si="10"/>
        <v>2500</v>
      </c>
      <c r="G640" s="236">
        <v>282</v>
      </c>
    </row>
    <row r="641" spans="1:7" ht="24">
      <c r="A641" s="741"/>
      <c r="B641" s="741"/>
      <c r="C641" s="243" t="s">
        <v>1909</v>
      </c>
      <c r="D641" s="482">
        <v>9</v>
      </c>
      <c r="E641" s="483">
        <v>50</v>
      </c>
      <c r="F641" s="484">
        <f t="shared" si="10"/>
        <v>450</v>
      </c>
      <c r="G641" s="236">
        <v>283</v>
      </c>
    </row>
    <row r="642" spans="1:7" ht="24">
      <c r="A642" s="741"/>
      <c r="B642" s="741"/>
      <c r="C642" s="243" t="s">
        <v>1910</v>
      </c>
      <c r="D642" s="482">
        <v>1250</v>
      </c>
      <c r="E642" s="483">
        <v>20</v>
      </c>
      <c r="F642" s="484">
        <f t="shared" si="10"/>
        <v>25000</v>
      </c>
      <c r="G642" s="236">
        <v>283</v>
      </c>
    </row>
    <row r="643" spans="1:7" ht="12">
      <c r="A643" s="741"/>
      <c r="B643" s="741"/>
      <c r="C643" s="243" t="s">
        <v>1911</v>
      </c>
      <c r="D643" s="482">
        <v>83.333333333333329</v>
      </c>
      <c r="E643" s="483">
        <v>30</v>
      </c>
      <c r="F643" s="484">
        <f t="shared" si="10"/>
        <v>2500</v>
      </c>
      <c r="G643" s="236">
        <v>283</v>
      </c>
    </row>
    <row r="644" spans="1:7" ht="12">
      <c r="A644" s="741"/>
      <c r="B644" s="741"/>
      <c r="C644" s="243" t="s">
        <v>1912</v>
      </c>
      <c r="D644" s="482">
        <v>83.333333333333329</v>
      </c>
      <c r="E644" s="483">
        <v>30</v>
      </c>
      <c r="F644" s="484">
        <f t="shared" si="10"/>
        <v>2500</v>
      </c>
      <c r="G644" s="236">
        <v>283</v>
      </c>
    </row>
    <row r="645" spans="1:7" ht="12">
      <c r="A645" s="741"/>
      <c r="B645" s="741"/>
      <c r="C645" s="243" t="s">
        <v>1913</v>
      </c>
      <c r="D645" s="482">
        <v>7.5</v>
      </c>
      <c r="E645" s="483">
        <v>4</v>
      </c>
      <c r="F645" s="484">
        <f t="shared" si="10"/>
        <v>30</v>
      </c>
      <c r="G645" s="236">
        <v>283</v>
      </c>
    </row>
    <row r="646" spans="1:7" ht="12">
      <c r="A646" s="741"/>
      <c r="B646" s="741"/>
      <c r="C646" s="243" t="s">
        <v>1914</v>
      </c>
      <c r="D646" s="482">
        <v>7.5</v>
      </c>
      <c r="E646" s="483">
        <v>4</v>
      </c>
      <c r="F646" s="484">
        <f t="shared" si="10"/>
        <v>30</v>
      </c>
      <c r="G646" s="236">
        <v>283</v>
      </c>
    </row>
    <row r="647" spans="1:7" ht="24">
      <c r="A647" s="741"/>
      <c r="B647" s="741"/>
      <c r="C647" s="243" t="s">
        <v>1915</v>
      </c>
      <c r="D647" s="482">
        <v>1.2</v>
      </c>
      <c r="E647" s="483">
        <v>25</v>
      </c>
      <c r="F647" s="484">
        <f t="shared" si="10"/>
        <v>30</v>
      </c>
      <c r="G647" s="236">
        <v>283</v>
      </c>
    </row>
    <row r="648" spans="1:7" ht="24">
      <c r="A648" s="741"/>
      <c r="B648" s="739"/>
      <c r="C648" s="243" t="s">
        <v>1916</v>
      </c>
      <c r="D648" s="482">
        <v>1.2</v>
      </c>
      <c r="E648" s="483">
        <v>25</v>
      </c>
      <c r="F648" s="484">
        <f t="shared" si="10"/>
        <v>30</v>
      </c>
      <c r="G648" s="236">
        <v>283</v>
      </c>
    </row>
    <row r="649" spans="1:7" ht="24">
      <c r="A649" s="741"/>
      <c r="B649" s="738" t="s">
        <v>1917</v>
      </c>
      <c r="C649" s="243" t="s">
        <v>1918</v>
      </c>
      <c r="D649" s="482">
        <v>1.4</v>
      </c>
      <c r="E649" s="483">
        <v>25</v>
      </c>
      <c r="F649" s="484">
        <f t="shared" si="10"/>
        <v>35</v>
      </c>
      <c r="G649" s="236">
        <v>283</v>
      </c>
    </row>
    <row r="650" spans="1:7" ht="24">
      <c r="A650" s="741"/>
      <c r="B650" s="741"/>
      <c r="C650" s="243" t="s">
        <v>1919</v>
      </c>
      <c r="D650" s="482">
        <v>10</v>
      </c>
      <c r="E650" s="483">
        <v>10</v>
      </c>
      <c r="F650" s="484">
        <f t="shared" si="10"/>
        <v>100</v>
      </c>
      <c r="G650" s="236">
        <v>283</v>
      </c>
    </row>
    <row r="651" spans="1:7" ht="24">
      <c r="A651" s="741"/>
      <c r="B651" s="741"/>
      <c r="C651" s="243" t="s">
        <v>1920</v>
      </c>
      <c r="D651" s="482">
        <v>60</v>
      </c>
      <c r="E651" s="483">
        <v>2</v>
      </c>
      <c r="F651" s="484">
        <f t="shared" si="10"/>
        <v>120</v>
      </c>
      <c r="G651" s="236">
        <v>283</v>
      </c>
    </row>
    <row r="652" spans="1:7" ht="24">
      <c r="A652" s="741"/>
      <c r="B652" s="741"/>
      <c r="C652" s="243" t="s">
        <v>1921</v>
      </c>
      <c r="D652" s="482">
        <v>70</v>
      </c>
      <c r="E652" s="483">
        <v>2</v>
      </c>
      <c r="F652" s="484">
        <f t="shared" si="10"/>
        <v>140</v>
      </c>
      <c r="G652" s="236">
        <v>283</v>
      </c>
    </row>
    <row r="653" spans="1:7" ht="24">
      <c r="A653" s="741"/>
      <c r="B653" s="741"/>
      <c r="C653" s="243" t="s">
        <v>1922</v>
      </c>
      <c r="D653" s="482">
        <v>80</v>
      </c>
      <c r="E653" s="483">
        <v>2</v>
      </c>
      <c r="F653" s="484">
        <f t="shared" si="10"/>
        <v>160</v>
      </c>
      <c r="G653" s="236">
        <v>283</v>
      </c>
    </row>
    <row r="654" spans="1:7" ht="24">
      <c r="A654" s="741"/>
      <c r="B654" s="741"/>
      <c r="C654" s="243" t="s">
        <v>1923</v>
      </c>
      <c r="D654" s="482">
        <v>80</v>
      </c>
      <c r="E654" s="483">
        <v>2</v>
      </c>
      <c r="F654" s="484">
        <f t="shared" si="10"/>
        <v>160</v>
      </c>
      <c r="G654" s="236">
        <v>283</v>
      </c>
    </row>
    <row r="655" spans="1:7" ht="12">
      <c r="A655" s="741"/>
      <c r="B655" s="741"/>
      <c r="C655" s="243" t="s">
        <v>1924</v>
      </c>
      <c r="D655" s="482">
        <v>0.625</v>
      </c>
      <c r="E655" s="483">
        <v>100</v>
      </c>
      <c r="F655" s="484">
        <f t="shared" si="10"/>
        <v>62.5</v>
      </c>
      <c r="G655" s="236">
        <v>283</v>
      </c>
    </row>
    <row r="656" spans="1:7" ht="12">
      <c r="A656" s="741"/>
      <c r="B656" s="741"/>
      <c r="C656" s="243" t="s">
        <v>1925</v>
      </c>
      <c r="D656" s="482">
        <v>0.6</v>
      </c>
      <c r="E656" s="483">
        <v>100</v>
      </c>
      <c r="F656" s="484">
        <f t="shared" si="10"/>
        <v>60</v>
      </c>
      <c r="G656" s="236">
        <v>283</v>
      </c>
    </row>
    <row r="657" spans="1:7" ht="12">
      <c r="A657" s="741"/>
      <c r="B657" s="741"/>
      <c r="C657" s="243" t="s">
        <v>1926</v>
      </c>
      <c r="D657" s="482">
        <v>0.65</v>
      </c>
      <c r="E657" s="483">
        <v>100</v>
      </c>
      <c r="F657" s="484">
        <f t="shared" si="10"/>
        <v>65</v>
      </c>
      <c r="G657" s="236">
        <v>283</v>
      </c>
    </row>
    <row r="658" spans="1:7" ht="12">
      <c r="A658" s="741"/>
      <c r="B658" s="741"/>
      <c r="C658" s="243" t="s">
        <v>1927</v>
      </c>
      <c r="D658" s="482">
        <v>1.5</v>
      </c>
      <c r="E658" s="483">
        <v>2</v>
      </c>
      <c r="F658" s="484">
        <f t="shared" si="10"/>
        <v>3</v>
      </c>
      <c r="G658" s="236">
        <v>283</v>
      </c>
    </row>
    <row r="659" spans="1:7" ht="12">
      <c r="A659" s="741"/>
      <c r="B659" s="741"/>
      <c r="C659" s="243" t="s">
        <v>1928</v>
      </c>
      <c r="D659" s="482">
        <v>0.29166666666666669</v>
      </c>
      <c r="E659" s="483">
        <v>12</v>
      </c>
      <c r="F659" s="484">
        <f t="shared" si="10"/>
        <v>3.5</v>
      </c>
      <c r="G659" s="236">
        <v>283</v>
      </c>
    </row>
    <row r="660" spans="1:7" ht="12">
      <c r="A660" s="741"/>
      <c r="B660" s="741"/>
      <c r="C660" s="243" t="s">
        <v>1929</v>
      </c>
      <c r="D660" s="482">
        <v>0.33333333333333331</v>
      </c>
      <c r="E660" s="483">
        <v>12</v>
      </c>
      <c r="F660" s="484">
        <f t="shared" si="10"/>
        <v>4</v>
      </c>
      <c r="G660" s="236">
        <v>283</v>
      </c>
    </row>
    <row r="661" spans="1:7" ht="12">
      <c r="A661" s="741"/>
      <c r="B661" s="741"/>
      <c r="C661" s="243" t="s">
        <v>1930</v>
      </c>
      <c r="D661" s="482">
        <v>0.33333333333333331</v>
      </c>
      <c r="E661" s="483">
        <v>12</v>
      </c>
      <c r="F661" s="484">
        <f t="shared" si="10"/>
        <v>4</v>
      </c>
      <c r="G661" s="236">
        <v>283</v>
      </c>
    </row>
    <row r="662" spans="1:7" ht="12">
      <c r="A662" s="741"/>
      <c r="B662" s="741"/>
      <c r="C662" s="243" t="s">
        <v>1931</v>
      </c>
      <c r="D662" s="482">
        <v>0.41666666666666669</v>
      </c>
      <c r="E662" s="483">
        <v>12</v>
      </c>
      <c r="F662" s="484">
        <f t="shared" si="10"/>
        <v>5</v>
      </c>
      <c r="G662" s="236">
        <v>283</v>
      </c>
    </row>
    <row r="663" spans="1:7" ht="12">
      <c r="A663" s="741"/>
      <c r="B663" s="741"/>
      <c r="C663" s="243" t="s">
        <v>1932</v>
      </c>
      <c r="D663" s="482">
        <v>0.41666666666666669</v>
      </c>
      <c r="E663" s="483">
        <v>12</v>
      </c>
      <c r="F663" s="484">
        <f t="shared" si="10"/>
        <v>5</v>
      </c>
      <c r="G663" s="236">
        <v>283</v>
      </c>
    </row>
    <row r="664" spans="1:7" ht="36">
      <c r="A664" s="741"/>
      <c r="B664" s="741"/>
      <c r="C664" s="243" t="s">
        <v>1933</v>
      </c>
      <c r="D664" s="482">
        <v>0.86249999999999993</v>
      </c>
      <c r="E664" s="483">
        <v>12</v>
      </c>
      <c r="F664" s="484">
        <f t="shared" si="10"/>
        <v>10.35</v>
      </c>
      <c r="G664" s="236">
        <v>283</v>
      </c>
    </row>
    <row r="665" spans="1:7" ht="36">
      <c r="A665" s="741"/>
      <c r="B665" s="741"/>
      <c r="C665" s="243" t="s">
        <v>1934</v>
      </c>
      <c r="D665" s="482">
        <v>1.5</v>
      </c>
      <c r="E665" s="483">
        <v>8</v>
      </c>
      <c r="F665" s="484">
        <f t="shared" si="10"/>
        <v>12</v>
      </c>
      <c r="G665" s="236">
        <v>283</v>
      </c>
    </row>
    <row r="666" spans="1:7" ht="36">
      <c r="A666" s="741"/>
      <c r="B666" s="741"/>
      <c r="C666" s="243" t="s">
        <v>1935</v>
      </c>
      <c r="D666" s="482">
        <v>15.66</v>
      </c>
      <c r="E666" s="483">
        <v>1</v>
      </c>
      <c r="F666" s="484">
        <f t="shared" si="10"/>
        <v>15.66</v>
      </c>
      <c r="G666" s="236">
        <v>283</v>
      </c>
    </row>
    <row r="667" spans="1:7" ht="36">
      <c r="A667" s="741"/>
      <c r="B667" s="741"/>
      <c r="C667" s="243" t="s">
        <v>1936</v>
      </c>
      <c r="D667" s="482">
        <v>6.5</v>
      </c>
      <c r="E667" s="483">
        <v>2</v>
      </c>
      <c r="F667" s="484">
        <f t="shared" si="10"/>
        <v>13</v>
      </c>
      <c r="G667" s="236">
        <v>283</v>
      </c>
    </row>
    <row r="668" spans="1:7" ht="36">
      <c r="A668" s="741"/>
      <c r="B668" s="741"/>
      <c r="C668" s="243" t="s">
        <v>1937</v>
      </c>
      <c r="D668" s="482">
        <v>0.12</v>
      </c>
      <c r="E668" s="483">
        <v>100</v>
      </c>
      <c r="F668" s="484">
        <f t="shared" si="10"/>
        <v>12</v>
      </c>
      <c r="G668" s="236">
        <v>283</v>
      </c>
    </row>
    <row r="669" spans="1:7" ht="36">
      <c r="A669" s="741"/>
      <c r="B669" s="741"/>
      <c r="C669" s="243" t="s">
        <v>1938</v>
      </c>
      <c r="D669" s="482">
        <v>0.51749999999999996</v>
      </c>
      <c r="E669" s="483">
        <v>20</v>
      </c>
      <c r="F669" s="484">
        <f t="shared" si="10"/>
        <v>10.35</v>
      </c>
      <c r="G669" s="236">
        <v>283</v>
      </c>
    </row>
    <row r="670" spans="1:7" ht="36">
      <c r="A670" s="741"/>
      <c r="B670" s="741"/>
      <c r="C670" s="243" t="s">
        <v>1939</v>
      </c>
      <c r="D670" s="482">
        <v>0.31319999999999998</v>
      </c>
      <c r="E670" s="483">
        <v>50</v>
      </c>
      <c r="F670" s="484">
        <f t="shared" si="10"/>
        <v>15.659999999999998</v>
      </c>
      <c r="G670" s="236">
        <v>283</v>
      </c>
    </row>
    <row r="671" spans="1:7" ht="36">
      <c r="A671" s="741"/>
      <c r="B671" s="741"/>
      <c r="C671" s="243" t="s">
        <v>1940</v>
      </c>
      <c r="D671" s="482">
        <v>0.26</v>
      </c>
      <c r="E671" s="483">
        <v>50</v>
      </c>
      <c r="F671" s="484">
        <f t="shared" si="10"/>
        <v>13</v>
      </c>
      <c r="G671" s="236">
        <v>283</v>
      </c>
    </row>
    <row r="672" spans="1:7" ht="24">
      <c r="A672" s="741"/>
      <c r="B672" s="741"/>
      <c r="C672" s="243" t="s">
        <v>1941</v>
      </c>
      <c r="D672" s="482">
        <v>8.3333333333333329E-2</v>
      </c>
      <c r="E672" s="483">
        <v>24</v>
      </c>
      <c r="F672" s="484">
        <f t="shared" si="10"/>
        <v>2</v>
      </c>
      <c r="G672" s="236">
        <v>283</v>
      </c>
    </row>
    <row r="673" spans="1:7" ht="24">
      <c r="A673" s="741"/>
      <c r="B673" s="741"/>
      <c r="C673" s="243" t="s">
        <v>1942</v>
      </c>
      <c r="D673" s="482">
        <v>150</v>
      </c>
      <c r="E673" s="483">
        <v>1</v>
      </c>
      <c r="F673" s="484">
        <f t="shared" si="10"/>
        <v>150</v>
      </c>
      <c r="G673" s="236">
        <v>283</v>
      </c>
    </row>
    <row r="674" spans="1:7" ht="24">
      <c r="A674" s="741"/>
      <c r="B674" s="741"/>
      <c r="C674" s="243" t="s">
        <v>1943</v>
      </c>
      <c r="D674" s="482">
        <v>75</v>
      </c>
      <c r="E674" s="483">
        <v>1</v>
      </c>
      <c r="F674" s="484">
        <f t="shared" si="10"/>
        <v>75</v>
      </c>
      <c r="G674" s="236">
        <v>283</v>
      </c>
    </row>
    <row r="675" spans="1:7" ht="24">
      <c r="A675" s="741"/>
      <c r="B675" s="741"/>
      <c r="C675" s="243" t="s">
        <v>1944</v>
      </c>
      <c r="D675" s="482">
        <v>15</v>
      </c>
      <c r="E675" s="483">
        <v>5</v>
      </c>
      <c r="F675" s="484">
        <f t="shared" si="10"/>
        <v>75</v>
      </c>
      <c r="G675" s="236">
        <v>283</v>
      </c>
    </row>
    <row r="676" spans="1:7" ht="24">
      <c r="A676" s="741"/>
      <c r="B676" s="741"/>
      <c r="C676" s="243" t="s">
        <v>1945</v>
      </c>
      <c r="D676" s="482">
        <v>37.5</v>
      </c>
      <c r="E676" s="483">
        <v>2</v>
      </c>
      <c r="F676" s="484">
        <f t="shared" si="10"/>
        <v>75</v>
      </c>
      <c r="G676" s="236">
        <v>283</v>
      </c>
    </row>
    <row r="677" spans="1:7" ht="24">
      <c r="A677" s="741"/>
      <c r="B677" s="741"/>
      <c r="C677" s="243" t="s">
        <v>1946</v>
      </c>
      <c r="D677" s="482">
        <v>25</v>
      </c>
      <c r="E677" s="483">
        <v>3</v>
      </c>
      <c r="F677" s="484">
        <f t="shared" si="10"/>
        <v>75</v>
      </c>
      <c r="G677" s="236">
        <v>283</v>
      </c>
    </row>
    <row r="678" spans="1:7" ht="24">
      <c r="A678" s="741"/>
      <c r="B678" s="741"/>
      <c r="C678" s="243" t="s">
        <v>1947</v>
      </c>
      <c r="D678" s="482">
        <v>18.75</v>
      </c>
      <c r="E678" s="483">
        <v>4</v>
      </c>
      <c r="F678" s="484">
        <f t="shared" si="10"/>
        <v>75</v>
      </c>
      <c r="G678" s="236">
        <v>283</v>
      </c>
    </row>
    <row r="679" spans="1:7" ht="24">
      <c r="A679" s="741"/>
      <c r="B679" s="741"/>
      <c r="C679" s="243" t="s">
        <v>1948</v>
      </c>
      <c r="D679" s="482">
        <v>75</v>
      </c>
      <c r="E679" s="483">
        <v>1</v>
      </c>
      <c r="F679" s="484">
        <f t="shared" si="10"/>
        <v>75</v>
      </c>
      <c r="G679" s="236">
        <v>283</v>
      </c>
    </row>
    <row r="680" spans="1:7" ht="12">
      <c r="A680" s="741"/>
      <c r="B680" s="741"/>
      <c r="C680" s="243" t="s">
        <v>1949</v>
      </c>
      <c r="D680" s="482">
        <v>1</v>
      </c>
      <c r="E680" s="483">
        <v>15</v>
      </c>
      <c r="F680" s="484">
        <f t="shared" si="10"/>
        <v>15</v>
      </c>
      <c r="G680" s="236">
        <v>283</v>
      </c>
    </row>
    <row r="681" spans="1:7" ht="12">
      <c r="A681" s="741"/>
      <c r="B681" s="741"/>
      <c r="C681" s="243" t="s">
        <v>1950</v>
      </c>
      <c r="D681" s="482">
        <v>3</v>
      </c>
      <c r="E681" s="483">
        <v>5</v>
      </c>
      <c r="F681" s="484">
        <f t="shared" si="10"/>
        <v>15</v>
      </c>
      <c r="G681" s="236">
        <v>283</v>
      </c>
    </row>
    <row r="682" spans="1:7" ht="12">
      <c r="A682" s="741"/>
      <c r="B682" s="741"/>
      <c r="C682" s="243" t="s">
        <v>1951</v>
      </c>
      <c r="D682" s="482">
        <v>3</v>
      </c>
      <c r="E682" s="483">
        <v>5</v>
      </c>
      <c r="F682" s="484">
        <f t="shared" si="10"/>
        <v>15</v>
      </c>
      <c r="G682" s="236">
        <v>283</v>
      </c>
    </row>
    <row r="683" spans="1:7" ht="12">
      <c r="A683" s="741"/>
      <c r="B683" s="741"/>
      <c r="C683" s="243" t="s">
        <v>1952</v>
      </c>
      <c r="D683" s="482">
        <v>1.25</v>
      </c>
      <c r="E683" s="483">
        <v>12</v>
      </c>
      <c r="F683" s="484">
        <f t="shared" si="10"/>
        <v>15</v>
      </c>
      <c r="G683" s="236">
        <v>283</v>
      </c>
    </row>
    <row r="684" spans="1:7" ht="12.75" customHeight="1">
      <c r="A684" s="741"/>
      <c r="B684" s="741"/>
      <c r="C684" s="243" t="s">
        <v>1953</v>
      </c>
      <c r="D684" s="482">
        <v>15</v>
      </c>
      <c r="E684" s="483">
        <v>10</v>
      </c>
      <c r="F684" s="484">
        <f t="shared" si="10"/>
        <v>150</v>
      </c>
      <c r="G684" s="236">
        <v>283</v>
      </c>
    </row>
    <row r="685" spans="1:7" ht="36">
      <c r="A685" s="741"/>
      <c r="B685" s="741"/>
      <c r="C685" s="243" t="s">
        <v>1954</v>
      </c>
      <c r="D685" s="482">
        <v>40</v>
      </c>
      <c r="E685" s="483">
        <v>10</v>
      </c>
      <c r="F685" s="484">
        <f t="shared" si="10"/>
        <v>400</v>
      </c>
      <c r="G685" s="236">
        <v>283</v>
      </c>
    </row>
    <row r="686" spans="1:7" ht="24">
      <c r="A686" s="741"/>
      <c r="B686" s="741"/>
      <c r="C686" s="243" t="s">
        <v>1955</v>
      </c>
      <c r="D686" s="482">
        <v>33.5</v>
      </c>
      <c r="E686" s="483">
        <v>10</v>
      </c>
      <c r="F686" s="484">
        <f t="shared" si="10"/>
        <v>335</v>
      </c>
      <c r="G686" s="236">
        <v>283</v>
      </c>
    </row>
    <row r="687" spans="1:7" ht="12">
      <c r="A687" s="741"/>
      <c r="B687" s="741"/>
      <c r="C687" s="243" t="s">
        <v>1956</v>
      </c>
      <c r="D687" s="482">
        <v>0.25</v>
      </c>
      <c r="E687" s="483">
        <v>6</v>
      </c>
      <c r="F687" s="484">
        <f t="shared" si="10"/>
        <v>1.5</v>
      </c>
      <c r="G687" s="236">
        <v>283</v>
      </c>
    </row>
    <row r="688" spans="1:7" ht="24">
      <c r="A688" s="741"/>
      <c r="B688" s="741"/>
      <c r="C688" s="243" t="s">
        <v>1957</v>
      </c>
      <c r="D688" s="482">
        <v>300</v>
      </c>
      <c r="E688" s="483">
        <v>1</v>
      </c>
      <c r="F688" s="484">
        <f t="shared" si="10"/>
        <v>300</v>
      </c>
      <c r="G688" s="236">
        <v>283</v>
      </c>
    </row>
    <row r="689" spans="1:7" ht="25.5" customHeight="1">
      <c r="A689" s="741"/>
      <c r="B689" s="741"/>
      <c r="C689" s="243" t="s">
        <v>1958</v>
      </c>
      <c r="D689" s="482">
        <v>20000</v>
      </c>
      <c r="E689" s="483">
        <v>1</v>
      </c>
      <c r="F689" s="484">
        <f t="shared" si="10"/>
        <v>20000</v>
      </c>
      <c r="G689" s="236">
        <v>283</v>
      </c>
    </row>
    <row r="690" spans="1:7" ht="24">
      <c r="A690" s="741"/>
      <c r="B690" s="741"/>
      <c r="C690" s="243" t="s">
        <v>1959</v>
      </c>
      <c r="D690" s="482">
        <v>10</v>
      </c>
      <c r="E690" s="483">
        <v>100</v>
      </c>
      <c r="F690" s="484">
        <f t="shared" si="10"/>
        <v>1000</v>
      </c>
      <c r="G690" s="236">
        <v>284</v>
      </c>
    </row>
    <row r="691" spans="1:7" ht="24">
      <c r="A691" s="741"/>
      <c r="B691" s="741"/>
      <c r="C691" s="243" t="s">
        <v>1960</v>
      </c>
      <c r="D691" s="482">
        <v>750</v>
      </c>
      <c r="E691" s="483">
        <v>2</v>
      </c>
      <c r="F691" s="484">
        <f t="shared" si="10"/>
        <v>1500</v>
      </c>
      <c r="G691" s="236">
        <v>284</v>
      </c>
    </row>
    <row r="692" spans="1:7" ht="24">
      <c r="A692" s="741"/>
      <c r="B692" s="741"/>
      <c r="C692" s="243" t="s">
        <v>1961</v>
      </c>
      <c r="D692" s="482">
        <v>10</v>
      </c>
      <c r="E692" s="483">
        <v>200</v>
      </c>
      <c r="F692" s="484">
        <f t="shared" si="10"/>
        <v>2000</v>
      </c>
      <c r="G692" s="236">
        <v>284</v>
      </c>
    </row>
    <row r="693" spans="1:7" ht="25.5" customHeight="1">
      <c r="A693" s="741"/>
      <c r="B693" s="741"/>
      <c r="C693" s="243" t="s">
        <v>1962</v>
      </c>
      <c r="D693" s="482">
        <v>112</v>
      </c>
      <c r="E693" s="483">
        <v>25</v>
      </c>
      <c r="F693" s="484">
        <f t="shared" si="10"/>
        <v>2800</v>
      </c>
      <c r="G693" s="236">
        <v>284</v>
      </c>
    </row>
    <row r="694" spans="1:7" ht="36">
      <c r="A694" s="741"/>
      <c r="B694" s="741"/>
      <c r="C694" s="243" t="s">
        <v>1963</v>
      </c>
      <c r="D694" s="482">
        <v>120</v>
      </c>
      <c r="E694" s="483">
        <v>25</v>
      </c>
      <c r="F694" s="484">
        <f t="shared" si="10"/>
        <v>3000</v>
      </c>
      <c r="G694" s="236">
        <v>284</v>
      </c>
    </row>
    <row r="695" spans="1:7" ht="12">
      <c r="A695" s="741"/>
      <c r="B695" s="741"/>
      <c r="C695" s="243" t="s">
        <v>1964</v>
      </c>
      <c r="D695" s="482">
        <v>1750</v>
      </c>
      <c r="E695" s="483">
        <v>2</v>
      </c>
      <c r="F695" s="484">
        <f t="shared" si="10"/>
        <v>3500</v>
      </c>
      <c r="G695" s="236">
        <v>284</v>
      </c>
    </row>
    <row r="696" spans="1:7" ht="12">
      <c r="A696" s="741"/>
      <c r="B696" s="741"/>
      <c r="C696" s="243" t="s">
        <v>1965</v>
      </c>
      <c r="D696" s="482">
        <v>1750</v>
      </c>
      <c r="E696" s="483">
        <v>2</v>
      </c>
      <c r="F696" s="484">
        <f t="shared" si="10"/>
        <v>3500</v>
      </c>
      <c r="G696" s="236">
        <v>284</v>
      </c>
    </row>
    <row r="697" spans="1:7" ht="24">
      <c r="A697" s="741"/>
      <c r="B697" s="741"/>
      <c r="C697" s="243" t="s">
        <v>1966</v>
      </c>
      <c r="D697" s="482">
        <v>62.5</v>
      </c>
      <c r="E697" s="483">
        <v>24</v>
      </c>
      <c r="F697" s="484">
        <f t="shared" si="10"/>
        <v>1500</v>
      </c>
      <c r="G697" s="236">
        <v>284</v>
      </c>
    </row>
    <row r="698" spans="1:7" ht="24">
      <c r="A698" s="741"/>
      <c r="B698" s="741"/>
      <c r="C698" s="243" t="s">
        <v>1967</v>
      </c>
      <c r="D698" s="482">
        <v>166.66666666666666</v>
      </c>
      <c r="E698" s="483">
        <v>12</v>
      </c>
      <c r="F698" s="484">
        <f t="shared" ref="F698:F761" si="11">D698*E698</f>
        <v>2000</v>
      </c>
      <c r="G698" s="236">
        <v>284</v>
      </c>
    </row>
    <row r="699" spans="1:7" ht="24">
      <c r="A699" s="741"/>
      <c r="B699" s="741"/>
      <c r="C699" s="243" t="s">
        <v>1968</v>
      </c>
      <c r="D699" s="482">
        <v>148</v>
      </c>
      <c r="E699" s="483">
        <v>25</v>
      </c>
      <c r="F699" s="484">
        <f t="shared" si="11"/>
        <v>3700</v>
      </c>
      <c r="G699" s="236">
        <v>284</v>
      </c>
    </row>
    <row r="700" spans="1:7" ht="24">
      <c r="A700" s="741"/>
      <c r="B700" s="741"/>
      <c r="C700" s="243" t="s">
        <v>1969</v>
      </c>
      <c r="D700" s="482">
        <v>1500</v>
      </c>
      <c r="E700" s="483">
        <v>1</v>
      </c>
      <c r="F700" s="484">
        <f t="shared" si="11"/>
        <v>1500</v>
      </c>
      <c r="G700" s="236">
        <v>284</v>
      </c>
    </row>
    <row r="701" spans="1:7" ht="36">
      <c r="A701" s="741"/>
      <c r="B701" s="741"/>
      <c r="C701" s="243" t="s">
        <v>1970</v>
      </c>
      <c r="D701" s="482">
        <v>2500</v>
      </c>
      <c r="E701" s="483">
        <v>1</v>
      </c>
      <c r="F701" s="484">
        <f t="shared" si="11"/>
        <v>2500</v>
      </c>
      <c r="G701" s="236">
        <v>284</v>
      </c>
    </row>
    <row r="702" spans="1:7" ht="96">
      <c r="A702" s="741"/>
      <c r="B702" s="741"/>
      <c r="C702" s="243" t="s">
        <v>1971</v>
      </c>
      <c r="D702" s="482">
        <v>700</v>
      </c>
      <c r="E702" s="483">
        <v>1</v>
      </c>
      <c r="F702" s="484">
        <f t="shared" si="11"/>
        <v>700</v>
      </c>
      <c r="G702" s="236">
        <v>285</v>
      </c>
    </row>
    <row r="703" spans="1:7" ht="24">
      <c r="A703" s="741"/>
      <c r="B703" s="741"/>
      <c r="C703" s="243" t="s">
        <v>1972</v>
      </c>
      <c r="D703" s="482">
        <v>12500</v>
      </c>
      <c r="E703" s="483">
        <v>4</v>
      </c>
      <c r="F703" s="484">
        <f t="shared" si="11"/>
        <v>50000</v>
      </c>
      <c r="G703" s="236">
        <v>286</v>
      </c>
    </row>
    <row r="704" spans="1:7" ht="24">
      <c r="A704" s="741"/>
      <c r="B704" s="741"/>
      <c r="C704" s="243" t="s">
        <v>1973</v>
      </c>
      <c r="D704" s="482">
        <v>220</v>
      </c>
      <c r="E704" s="483">
        <v>10</v>
      </c>
      <c r="F704" s="484">
        <f t="shared" si="11"/>
        <v>2200</v>
      </c>
      <c r="G704" s="236">
        <v>286</v>
      </c>
    </row>
    <row r="705" spans="1:7" ht="24">
      <c r="A705" s="741"/>
      <c r="B705" s="741"/>
      <c r="C705" s="243" t="s">
        <v>1974</v>
      </c>
      <c r="D705" s="482">
        <v>50</v>
      </c>
      <c r="E705" s="483">
        <v>10</v>
      </c>
      <c r="F705" s="484">
        <f t="shared" si="11"/>
        <v>500</v>
      </c>
      <c r="G705" s="236">
        <v>286</v>
      </c>
    </row>
    <row r="706" spans="1:7" ht="12">
      <c r="A706" s="741"/>
      <c r="B706" s="741"/>
      <c r="C706" s="243" t="s">
        <v>1975</v>
      </c>
      <c r="D706" s="482">
        <v>4</v>
      </c>
      <c r="E706" s="483">
        <v>50</v>
      </c>
      <c r="F706" s="484">
        <f t="shared" si="11"/>
        <v>200</v>
      </c>
      <c r="G706" s="236">
        <v>286</v>
      </c>
    </row>
    <row r="707" spans="1:7" ht="12">
      <c r="A707" s="741"/>
      <c r="B707" s="741"/>
      <c r="C707" s="243" t="s">
        <v>1976</v>
      </c>
      <c r="D707" s="482">
        <v>2.5</v>
      </c>
      <c r="E707" s="483">
        <v>200</v>
      </c>
      <c r="F707" s="484">
        <f t="shared" si="11"/>
        <v>500</v>
      </c>
      <c r="G707" s="236">
        <v>286</v>
      </c>
    </row>
    <row r="708" spans="1:7" ht="12">
      <c r="A708" s="741"/>
      <c r="B708" s="741"/>
      <c r="C708" s="243" t="s">
        <v>1977</v>
      </c>
      <c r="D708" s="482">
        <v>13</v>
      </c>
      <c r="E708" s="483">
        <v>4</v>
      </c>
      <c r="F708" s="484">
        <f t="shared" si="11"/>
        <v>52</v>
      </c>
      <c r="G708" s="236">
        <v>286</v>
      </c>
    </row>
    <row r="709" spans="1:7" ht="12">
      <c r="A709" s="741"/>
      <c r="B709" s="741"/>
      <c r="C709" s="243" t="s">
        <v>1978</v>
      </c>
      <c r="D709" s="482">
        <v>13.125</v>
      </c>
      <c r="E709" s="483">
        <v>4</v>
      </c>
      <c r="F709" s="484">
        <f t="shared" si="11"/>
        <v>52.5</v>
      </c>
      <c r="G709" s="236">
        <v>286</v>
      </c>
    </row>
    <row r="710" spans="1:7" ht="12">
      <c r="A710" s="741"/>
      <c r="B710" s="741"/>
      <c r="C710" s="243" t="s">
        <v>1978</v>
      </c>
      <c r="D710" s="482">
        <v>15.625</v>
      </c>
      <c r="E710" s="483">
        <v>4</v>
      </c>
      <c r="F710" s="484">
        <f t="shared" si="11"/>
        <v>62.5</v>
      </c>
      <c r="G710" s="236">
        <v>286</v>
      </c>
    </row>
    <row r="711" spans="1:7" ht="36">
      <c r="A711" s="741"/>
      <c r="B711" s="741"/>
      <c r="C711" s="243" t="s">
        <v>1979</v>
      </c>
      <c r="D711" s="482">
        <v>15.625</v>
      </c>
      <c r="E711" s="483">
        <v>4</v>
      </c>
      <c r="F711" s="484">
        <f t="shared" si="11"/>
        <v>62.5</v>
      </c>
      <c r="G711" s="236">
        <v>286</v>
      </c>
    </row>
    <row r="712" spans="1:7" ht="12">
      <c r="A712" s="741"/>
      <c r="B712" s="741"/>
      <c r="C712" s="243" t="s">
        <v>1980</v>
      </c>
      <c r="D712" s="482">
        <v>9.375</v>
      </c>
      <c r="E712" s="483">
        <v>4</v>
      </c>
      <c r="F712" s="484">
        <f t="shared" si="11"/>
        <v>37.5</v>
      </c>
      <c r="G712" s="236">
        <v>286</v>
      </c>
    </row>
    <row r="713" spans="1:7" ht="12">
      <c r="A713" s="741"/>
      <c r="B713" s="741"/>
      <c r="C713" s="243" t="s">
        <v>1981</v>
      </c>
      <c r="D713" s="482">
        <v>43.75</v>
      </c>
      <c r="E713" s="483">
        <v>4</v>
      </c>
      <c r="F713" s="484">
        <f t="shared" si="11"/>
        <v>175</v>
      </c>
      <c r="G713" s="236">
        <v>286</v>
      </c>
    </row>
    <row r="714" spans="1:7" ht="24">
      <c r="A714" s="741"/>
      <c r="B714" s="741"/>
      <c r="C714" s="243" t="s">
        <v>1982</v>
      </c>
      <c r="D714" s="482">
        <v>31.25</v>
      </c>
      <c r="E714" s="483">
        <v>4</v>
      </c>
      <c r="F714" s="484">
        <f t="shared" si="11"/>
        <v>125</v>
      </c>
      <c r="G714" s="236">
        <v>286</v>
      </c>
    </row>
    <row r="715" spans="1:7" ht="36">
      <c r="A715" s="741"/>
      <c r="B715" s="741"/>
      <c r="C715" s="243" t="s">
        <v>1983</v>
      </c>
      <c r="D715" s="482">
        <v>50</v>
      </c>
      <c r="E715" s="483">
        <v>4</v>
      </c>
      <c r="F715" s="484">
        <f t="shared" si="11"/>
        <v>200</v>
      </c>
      <c r="G715" s="236">
        <v>286</v>
      </c>
    </row>
    <row r="716" spans="1:7" ht="24">
      <c r="A716" s="741"/>
      <c r="B716" s="741"/>
      <c r="C716" s="243" t="s">
        <v>1984</v>
      </c>
      <c r="D716" s="482">
        <v>50</v>
      </c>
      <c r="E716" s="483">
        <v>4</v>
      </c>
      <c r="F716" s="484">
        <f t="shared" si="11"/>
        <v>200</v>
      </c>
      <c r="G716" s="236">
        <v>286</v>
      </c>
    </row>
    <row r="717" spans="1:7" ht="12">
      <c r="A717" s="741"/>
      <c r="B717" s="739"/>
      <c r="C717" s="243" t="s">
        <v>1108</v>
      </c>
      <c r="D717" s="482">
        <v>10</v>
      </c>
      <c r="E717" s="483">
        <v>4</v>
      </c>
      <c r="F717" s="484">
        <f t="shared" si="11"/>
        <v>40</v>
      </c>
      <c r="G717" s="236">
        <v>286</v>
      </c>
    </row>
    <row r="718" spans="1:7" ht="12">
      <c r="A718" s="741"/>
      <c r="B718" s="738" t="s">
        <v>1985</v>
      </c>
      <c r="C718" s="243" t="s">
        <v>1986</v>
      </c>
      <c r="D718" s="482">
        <v>11.25</v>
      </c>
      <c r="E718" s="483">
        <v>4</v>
      </c>
      <c r="F718" s="484">
        <f t="shared" si="11"/>
        <v>45</v>
      </c>
      <c r="G718" s="236">
        <v>286</v>
      </c>
    </row>
    <row r="719" spans="1:7" ht="12">
      <c r="A719" s="741"/>
      <c r="B719" s="741"/>
      <c r="C719" s="243" t="s">
        <v>1114</v>
      </c>
      <c r="D719" s="482">
        <v>0.45</v>
      </c>
      <c r="E719" s="483">
        <v>100</v>
      </c>
      <c r="F719" s="484">
        <f t="shared" si="11"/>
        <v>45</v>
      </c>
      <c r="G719" s="236">
        <v>286</v>
      </c>
    </row>
    <row r="720" spans="1:7" ht="12">
      <c r="A720" s="741"/>
      <c r="B720" s="741"/>
      <c r="C720" s="243" t="s">
        <v>1987</v>
      </c>
      <c r="D720" s="482">
        <v>0.35</v>
      </c>
      <c r="E720" s="483">
        <v>100</v>
      </c>
      <c r="F720" s="484">
        <f t="shared" si="11"/>
        <v>35</v>
      </c>
      <c r="G720" s="236">
        <v>286</v>
      </c>
    </row>
    <row r="721" spans="1:7" ht="12">
      <c r="A721" s="741"/>
      <c r="B721" s="741"/>
      <c r="C721" s="243" t="s">
        <v>1988</v>
      </c>
      <c r="D721" s="482">
        <v>5</v>
      </c>
      <c r="E721" s="483">
        <v>20</v>
      </c>
      <c r="F721" s="484">
        <f t="shared" si="11"/>
        <v>100</v>
      </c>
      <c r="G721" s="236">
        <v>286</v>
      </c>
    </row>
    <row r="722" spans="1:7" ht="12">
      <c r="A722" s="741"/>
      <c r="B722" s="741"/>
      <c r="C722" s="243" t="s">
        <v>1989</v>
      </c>
      <c r="D722" s="482">
        <v>2.4</v>
      </c>
      <c r="E722" s="483">
        <v>50</v>
      </c>
      <c r="F722" s="484">
        <f t="shared" si="11"/>
        <v>120</v>
      </c>
      <c r="G722" s="236">
        <v>286</v>
      </c>
    </row>
    <row r="723" spans="1:7" ht="24">
      <c r="A723" s="741"/>
      <c r="B723" s="741"/>
      <c r="C723" s="243" t="s">
        <v>1990</v>
      </c>
      <c r="D723" s="482">
        <v>16</v>
      </c>
      <c r="E723" s="483">
        <v>50</v>
      </c>
      <c r="F723" s="484">
        <f t="shared" si="11"/>
        <v>800</v>
      </c>
      <c r="G723" s="236">
        <v>286</v>
      </c>
    </row>
    <row r="724" spans="1:7" ht="36">
      <c r="A724" s="741"/>
      <c r="B724" s="741"/>
      <c r="C724" s="243" t="s">
        <v>1991</v>
      </c>
      <c r="D724" s="482">
        <v>0.17</v>
      </c>
      <c r="E724" s="483">
        <v>500</v>
      </c>
      <c r="F724" s="484">
        <f t="shared" si="11"/>
        <v>85</v>
      </c>
      <c r="G724" s="236">
        <v>286</v>
      </c>
    </row>
    <row r="725" spans="1:7" ht="24">
      <c r="A725" s="741"/>
      <c r="B725" s="741"/>
      <c r="C725" s="243" t="s">
        <v>1992</v>
      </c>
      <c r="D725" s="482">
        <v>4.5</v>
      </c>
      <c r="E725" s="483">
        <v>20</v>
      </c>
      <c r="F725" s="484">
        <f t="shared" si="11"/>
        <v>90</v>
      </c>
      <c r="G725" s="236">
        <v>286</v>
      </c>
    </row>
    <row r="726" spans="1:7" ht="12">
      <c r="A726" s="741"/>
      <c r="B726" s="741"/>
      <c r="C726" s="243" t="s">
        <v>1107</v>
      </c>
      <c r="D726" s="482">
        <v>12.5</v>
      </c>
      <c r="E726" s="483">
        <v>4</v>
      </c>
      <c r="F726" s="484">
        <f t="shared" si="11"/>
        <v>50</v>
      </c>
      <c r="G726" s="236">
        <v>286</v>
      </c>
    </row>
    <row r="727" spans="1:7" ht="12">
      <c r="A727" s="741"/>
      <c r="B727" s="741"/>
      <c r="C727" s="243" t="s">
        <v>1993</v>
      </c>
      <c r="D727" s="482">
        <v>49.75</v>
      </c>
      <c r="E727" s="483">
        <v>2</v>
      </c>
      <c r="F727" s="484">
        <f t="shared" si="11"/>
        <v>99.5</v>
      </c>
      <c r="G727" s="236">
        <v>286</v>
      </c>
    </row>
    <row r="728" spans="1:7" ht="24">
      <c r="A728" s="741"/>
      <c r="B728" s="741"/>
      <c r="C728" s="243" t="s">
        <v>1994</v>
      </c>
      <c r="D728" s="482">
        <v>75</v>
      </c>
      <c r="E728" s="483">
        <v>2</v>
      </c>
      <c r="F728" s="484">
        <f t="shared" si="11"/>
        <v>150</v>
      </c>
      <c r="G728" s="236">
        <v>286</v>
      </c>
    </row>
    <row r="729" spans="1:7" ht="12">
      <c r="A729" s="741"/>
      <c r="B729" s="741"/>
      <c r="C729" s="243" t="s">
        <v>1995</v>
      </c>
      <c r="D729" s="482">
        <v>1.75</v>
      </c>
      <c r="E729" s="483">
        <v>100</v>
      </c>
      <c r="F729" s="484">
        <f t="shared" si="11"/>
        <v>175</v>
      </c>
      <c r="G729" s="236">
        <v>286</v>
      </c>
    </row>
    <row r="730" spans="1:7" ht="24">
      <c r="A730" s="741"/>
      <c r="B730" s="741"/>
      <c r="C730" s="243" t="s">
        <v>1996</v>
      </c>
      <c r="D730" s="482">
        <v>5</v>
      </c>
      <c r="E730" s="483">
        <v>100</v>
      </c>
      <c r="F730" s="484">
        <f t="shared" si="11"/>
        <v>500</v>
      </c>
      <c r="G730" s="236">
        <v>286</v>
      </c>
    </row>
    <row r="731" spans="1:7" ht="12">
      <c r="A731" s="741"/>
      <c r="B731" s="741"/>
      <c r="C731" s="243" t="s">
        <v>1997</v>
      </c>
      <c r="D731" s="482">
        <v>60</v>
      </c>
      <c r="E731" s="483">
        <v>2</v>
      </c>
      <c r="F731" s="484">
        <f t="shared" si="11"/>
        <v>120</v>
      </c>
      <c r="G731" s="236">
        <v>286</v>
      </c>
    </row>
    <row r="732" spans="1:7" ht="12">
      <c r="A732" s="741"/>
      <c r="B732" s="741"/>
      <c r="C732" s="243" t="s">
        <v>1998</v>
      </c>
      <c r="D732" s="482">
        <v>60</v>
      </c>
      <c r="E732" s="483">
        <v>2</v>
      </c>
      <c r="F732" s="484">
        <f t="shared" si="11"/>
        <v>120</v>
      </c>
      <c r="G732" s="236">
        <v>286</v>
      </c>
    </row>
    <row r="733" spans="1:7" ht="12">
      <c r="A733" s="741"/>
      <c r="B733" s="741"/>
      <c r="C733" s="243" t="s">
        <v>1999</v>
      </c>
      <c r="D733" s="482">
        <v>75</v>
      </c>
      <c r="E733" s="483">
        <v>2</v>
      </c>
      <c r="F733" s="484">
        <f t="shared" si="11"/>
        <v>150</v>
      </c>
      <c r="G733" s="236">
        <v>286</v>
      </c>
    </row>
    <row r="734" spans="1:7" ht="26.25" customHeight="1">
      <c r="A734" s="741"/>
      <c r="B734" s="741"/>
      <c r="C734" s="243" t="s">
        <v>2000</v>
      </c>
      <c r="D734" s="482">
        <v>75</v>
      </c>
      <c r="E734" s="483">
        <v>2</v>
      </c>
      <c r="F734" s="484">
        <f t="shared" si="11"/>
        <v>150</v>
      </c>
      <c r="G734" s="236">
        <v>286</v>
      </c>
    </row>
    <row r="735" spans="1:7" ht="12">
      <c r="A735" s="741"/>
      <c r="B735" s="741"/>
      <c r="C735" s="243" t="s">
        <v>2001</v>
      </c>
      <c r="D735" s="482">
        <v>85</v>
      </c>
      <c r="E735" s="483">
        <v>2</v>
      </c>
      <c r="F735" s="484">
        <f t="shared" si="11"/>
        <v>170</v>
      </c>
      <c r="G735" s="236">
        <v>286</v>
      </c>
    </row>
    <row r="736" spans="1:7" ht="12">
      <c r="A736" s="741"/>
      <c r="B736" s="741"/>
      <c r="C736" s="243" t="s">
        <v>2002</v>
      </c>
      <c r="D736" s="482">
        <v>22.5</v>
      </c>
      <c r="E736" s="483">
        <v>2</v>
      </c>
      <c r="F736" s="484">
        <f t="shared" si="11"/>
        <v>45</v>
      </c>
      <c r="G736" s="236">
        <v>286</v>
      </c>
    </row>
    <row r="737" spans="1:7" ht="12">
      <c r="A737" s="741"/>
      <c r="B737" s="741"/>
      <c r="C737" s="243" t="s">
        <v>2003</v>
      </c>
      <c r="D737" s="482">
        <v>20</v>
      </c>
      <c r="E737" s="483">
        <v>2</v>
      </c>
      <c r="F737" s="484">
        <f t="shared" si="11"/>
        <v>40</v>
      </c>
      <c r="G737" s="236">
        <v>286</v>
      </c>
    </row>
    <row r="738" spans="1:7" ht="12">
      <c r="A738" s="741"/>
      <c r="B738" s="741"/>
      <c r="C738" s="243" t="s">
        <v>2004</v>
      </c>
      <c r="D738" s="482">
        <v>17.5</v>
      </c>
      <c r="E738" s="483">
        <v>2</v>
      </c>
      <c r="F738" s="484">
        <f t="shared" si="11"/>
        <v>35</v>
      </c>
      <c r="G738" s="236">
        <v>286</v>
      </c>
    </row>
    <row r="739" spans="1:7" ht="12">
      <c r="A739" s="741"/>
      <c r="B739" s="741"/>
      <c r="C739" s="243" t="s">
        <v>2005</v>
      </c>
      <c r="D739" s="482">
        <v>20</v>
      </c>
      <c r="E739" s="483">
        <v>2</v>
      </c>
      <c r="F739" s="484">
        <f t="shared" si="11"/>
        <v>40</v>
      </c>
      <c r="G739" s="236">
        <v>286</v>
      </c>
    </row>
    <row r="740" spans="1:7" ht="12">
      <c r="A740" s="741"/>
      <c r="B740" s="741"/>
      <c r="C740" s="243" t="s">
        <v>2006</v>
      </c>
      <c r="D740" s="482">
        <v>22.5</v>
      </c>
      <c r="E740" s="483">
        <v>2</v>
      </c>
      <c r="F740" s="484">
        <f t="shared" si="11"/>
        <v>45</v>
      </c>
      <c r="G740" s="236">
        <v>286</v>
      </c>
    </row>
    <row r="741" spans="1:7" ht="12">
      <c r="A741" s="741"/>
      <c r="B741" s="741"/>
      <c r="C741" s="243" t="s">
        <v>2007</v>
      </c>
      <c r="D741" s="482">
        <v>17.5</v>
      </c>
      <c r="E741" s="483">
        <v>2</v>
      </c>
      <c r="F741" s="484">
        <f t="shared" si="11"/>
        <v>35</v>
      </c>
      <c r="G741" s="236">
        <v>286</v>
      </c>
    </row>
    <row r="742" spans="1:7" ht="12">
      <c r="A742" s="741"/>
      <c r="B742" s="741"/>
      <c r="C742" s="243" t="s">
        <v>2008</v>
      </c>
      <c r="D742" s="482">
        <v>22.5</v>
      </c>
      <c r="E742" s="483">
        <v>2</v>
      </c>
      <c r="F742" s="484">
        <f t="shared" si="11"/>
        <v>45</v>
      </c>
      <c r="G742" s="236">
        <v>286</v>
      </c>
    </row>
    <row r="743" spans="1:7" ht="12">
      <c r="A743" s="741"/>
      <c r="B743" s="741"/>
      <c r="C743" s="243" t="s">
        <v>2009</v>
      </c>
      <c r="D743" s="482">
        <v>20</v>
      </c>
      <c r="E743" s="483">
        <v>2</v>
      </c>
      <c r="F743" s="484">
        <f t="shared" si="11"/>
        <v>40</v>
      </c>
      <c r="G743" s="236">
        <v>286</v>
      </c>
    </row>
    <row r="744" spans="1:7" ht="12">
      <c r="A744" s="741"/>
      <c r="B744" s="741"/>
      <c r="C744" s="243" t="s">
        <v>2010</v>
      </c>
      <c r="D744" s="482">
        <v>25</v>
      </c>
      <c r="E744" s="483">
        <v>2</v>
      </c>
      <c r="F744" s="484">
        <f t="shared" si="11"/>
        <v>50</v>
      </c>
      <c r="G744" s="236">
        <v>286</v>
      </c>
    </row>
    <row r="745" spans="1:7" ht="12">
      <c r="A745" s="741"/>
      <c r="B745" s="741"/>
      <c r="C745" s="243" t="s">
        <v>2011</v>
      </c>
      <c r="D745" s="482">
        <v>0.55000000000000004</v>
      </c>
      <c r="E745" s="483">
        <v>100</v>
      </c>
      <c r="F745" s="484">
        <f t="shared" si="11"/>
        <v>55.000000000000007</v>
      </c>
      <c r="G745" s="236">
        <v>286</v>
      </c>
    </row>
    <row r="746" spans="1:7" ht="12">
      <c r="A746" s="741"/>
      <c r="B746" s="741"/>
      <c r="C746" s="243" t="s">
        <v>2012</v>
      </c>
      <c r="D746" s="482">
        <v>0.6</v>
      </c>
      <c r="E746" s="483">
        <v>100</v>
      </c>
      <c r="F746" s="484">
        <f t="shared" si="11"/>
        <v>60</v>
      </c>
      <c r="G746" s="236">
        <v>286</v>
      </c>
    </row>
    <row r="747" spans="1:7" ht="12">
      <c r="A747" s="741"/>
      <c r="B747" s="741"/>
      <c r="C747" s="243" t="s">
        <v>2013</v>
      </c>
      <c r="D747" s="482">
        <v>0.6</v>
      </c>
      <c r="E747" s="483">
        <v>100</v>
      </c>
      <c r="F747" s="484">
        <f t="shared" si="11"/>
        <v>60</v>
      </c>
      <c r="G747" s="236">
        <v>286</v>
      </c>
    </row>
    <row r="748" spans="1:7" ht="24">
      <c r="A748" s="741"/>
      <c r="B748" s="741"/>
      <c r="C748" s="243" t="s">
        <v>2014</v>
      </c>
      <c r="D748" s="482">
        <v>11.25</v>
      </c>
      <c r="E748" s="483">
        <v>6</v>
      </c>
      <c r="F748" s="484">
        <f t="shared" si="11"/>
        <v>67.5</v>
      </c>
      <c r="G748" s="236">
        <v>286</v>
      </c>
    </row>
    <row r="749" spans="1:7" ht="24">
      <c r="A749" s="741"/>
      <c r="B749" s="741"/>
      <c r="C749" s="243" t="s">
        <v>2015</v>
      </c>
      <c r="D749" s="482">
        <v>5.833333333333333</v>
      </c>
      <c r="E749" s="483">
        <v>12</v>
      </c>
      <c r="F749" s="484">
        <f t="shared" si="11"/>
        <v>70</v>
      </c>
      <c r="G749" s="236">
        <v>286</v>
      </c>
    </row>
    <row r="750" spans="1:7" ht="24">
      <c r="A750" s="741"/>
      <c r="B750" s="741"/>
      <c r="C750" s="243" t="s">
        <v>2016</v>
      </c>
      <c r="D750" s="482">
        <v>35</v>
      </c>
      <c r="E750" s="483">
        <v>2</v>
      </c>
      <c r="F750" s="484">
        <f t="shared" si="11"/>
        <v>70</v>
      </c>
      <c r="G750" s="236">
        <v>286</v>
      </c>
    </row>
    <row r="751" spans="1:7" ht="24">
      <c r="A751" s="741"/>
      <c r="B751" s="741"/>
      <c r="C751" s="243" t="s">
        <v>2017</v>
      </c>
      <c r="D751" s="482">
        <v>1</v>
      </c>
      <c r="E751" s="483">
        <v>12</v>
      </c>
      <c r="F751" s="484">
        <f t="shared" si="11"/>
        <v>12</v>
      </c>
      <c r="G751" s="236">
        <v>286</v>
      </c>
    </row>
    <row r="752" spans="1:7" ht="12">
      <c r="A752" s="741"/>
      <c r="B752" s="741"/>
      <c r="C752" s="243" t="s">
        <v>2018</v>
      </c>
      <c r="D752" s="482">
        <v>41.666666666666664</v>
      </c>
      <c r="E752" s="483">
        <v>12</v>
      </c>
      <c r="F752" s="484">
        <f t="shared" si="11"/>
        <v>500</v>
      </c>
      <c r="G752" s="236">
        <v>286</v>
      </c>
    </row>
    <row r="753" spans="1:7" ht="12">
      <c r="A753" s="741"/>
      <c r="B753" s="741"/>
      <c r="C753" s="243" t="s">
        <v>2019</v>
      </c>
      <c r="D753" s="482">
        <v>1250</v>
      </c>
      <c r="E753" s="483">
        <v>2</v>
      </c>
      <c r="F753" s="484">
        <f t="shared" si="11"/>
        <v>2500</v>
      </c>
      <c r="G753" s="236">
        <v>286</v>
      </c>
    </row>
    <row r="754" spans="1:7" ht="12">
      <c r="A754" s="741"/>
      <c r="B754" s="741"/>
      <c r="C754" s="243" t="s">
        <v>2020</v>
      </c>
      <c r="D754" s="482">
        <v>350</v>
      </c>
      <c r="E754" s="483">
        <v>1</v>
      </c>
      <c r="F754" s="484">
        <f t="shared" si="11"/>
        <v>350</v>
      </c>
      <c r="G754" s="236">
        <v>286</v>
      </c>
    </row>
    <row r="755" spans="1:7" ht="56.25" customHeight="1">
      <c r="A755" s="741"/>
      <c r="B755" s="741"/>
      <c r="C755" s="243" t="s">
        <v>2021</v>
      </c>
      <c r="D755" s="482">
        <v>1500</v>
      </c>
      <c r="E755" s="483">
        <v>2</v>
      </c>
      <c r="F755" s="484">
        <f t="shared" si="11"/>
        <v>3000</v>
      </c>
      <c r="G755" s="236">
        <v>286</v>
      </c>
    </row>
    <row r="756" spans="1:7" ht="24">
      <c r="A756" s="741"/>
      <c r="B756" s="741"/>
      <c r="C756" s="243" t="s">
        <v>2022</v>
      </c>
      <c r="D756" s="482">
        <v>600</v>
      </c>
      <c r="E756" s="483">
        <v>1</v>
      </c>
      <c r="F756" s="484">
        <f t="shared" si="11"/>
        <v>600</v>
      </c>
      <c r="G756" s="236">
        <v>286</v>
      </c>
    </row>
    <row r="757" spans="1:7" ht="24">
      <c r="A757" s="741"/>
      <c r="B757" s="741"/>
      <c r="C757" s="243" t="s">
        <v>2023</v>
      </c>
      <c r="D757" s="482">
        <v>2000</v>
      </c>
      <c r="E757" s="483">
        <v>1</v>
      </c>
      <c r="F757" s="484">
        <f t="shared" si="11"/>
        <v>2000</v>
      </c>
      <c r="G757" s="236">
        <v>286</v>
      </c>
    </row>
    <row r="758" spans="1:7" ht="12">
      <c r="A758" s="741"/>
      <c r="B758" s="741"/>
      <c r="C758" s="243" t="s">
        <v>2024</v>
      </c>
      <c r="D758" s="482">
        <v>600</v>
      </c>
      <c r="E758" s="483">
        <v>1</v>
      </c>
      <c r="F758" s="484">
        <f t="shared" si="11"/>
        <v>600</v>
      </c>
      <c r="G758" s="236">
        <v>286</v>
      </c>
    </row>
    <row r="759" spans="1:7" ht="12">
      <c r="A759" s="741"/>
      <c r="B759" s="741"/>
      <c r="C759" s="243" t="s">
        <v>2025</v>
      </c>
      <c r="D759" s="482">
        <v>5000</v>
      </c>
      <c r="E759" s="483">
        <v>1</v>
      </c>
      <c r="F759" s="484">
        <f t="shared" si="11"/>
        <v>5000</v>
      </c>
      <c r="G759" s="236">
        <v>286</v>
      </c>
    </row>
    <row r="760" spans="1:7" ht="12">
      <c r="A760" s="741"/>
      <c r="B760" s="741"/>
      <c r="C760" s="243" t="s">
        <v>1109</v>
      </c>
      <c r="D760" s="482">
        <v>1.0416666666666667</v>
      </c>
      <c r="E760" s="483">
        <v>24</v>
      </c>
      <c r="F760" s="484">
        <f t="shared" si="11"/>
        <v>25</v>
      </c>
      <c r="G760" s="236">
        <v>286</v>
      </c>
    </row>
    <row r="761" spans="1:7" ht="12">
      <c r="A761" s="741"/>
      <c r="B761" s="741"/>
      <c r="C761" s="243" t="s">
        <v>2026</v>
      </c>
      <c r="D761" s="482">
        <v>40</v>
      </c>
      <c r="E761" s="483">
        <v>2</v>
      </c>
      <c r="F761" s="484">
        <f t="shared" si="11"/>
        <v>80</v>
      </c>
      <c r="G761" s="236">
        <v>286</v>
      </c>
    </row>
    <row r="762" spans="1:7" ht="24">
      <c r="A762" s="741"/>
      <c r="B762" s="741"/>
      <c r="C762" s="243" t="s">
        <v>2027</v>
      </c>
      <c r="D762" s="482">
        <v>375</v>
      </c>
      <c r="E762" s="483">
        <v>2</v>
      </c>
      <c r="F762" s="484">
        <f t="shared" ref="F762:F825" si="12">D762*E762</f>
        <v>750</v>
      </c>
      <c r="G762" s="236">
        <v>286</v>
      </c>
    </row>
    <row r="763" spans="1:7" ht="36">
      <c r="A763" s="741"/>
      <c r="B763" s="741"/>
      <c r="C763" s="243" t="s">
        <v>2028</v>
      </c>
      <c r="D763" s="482">
        <v>1350</v>
      </c>
      <c r="E763" s="483">
        <v>2</v>
      </c>
      <c r="F763" s="484">
        <f t="shared" si="12"/>
        <v>2700</v>
      </c>
      <c r="G763" s="236">
        <v>286</v>
      </c>
    </row>
    <row r="764" spans="1:7" ht="12">
      <c r="A764" s="741"/>
      <c r="B764" s="741"/>
      <c r="C764" s="243" t="s">
        <v>2029</v>
      </c>
      <c r="D764" s="482">
        <v>1000</v>
      </c>
      <c r="E764" s="483">
        <v>1</v>
      </c>
      <c r="F764" s="484">
        <f t="shared" si="12"/>
        <v>1000</v>
      </c>
      <c r="G764" s="236">
        <v>286</v>
      </c>
    </row>
    <row r="765" spans="1:7" ht="24">
      <c r="A765" s="741"/>
      <c r="B765" s="741"/>
      <c r="C765" s="243" t="s">
        <v>2030</v>
      </c>
      <c r="D765" s="482">
        <v>1800</v>
      </c>
      <c r="E765" s="483">
        <v>1</v>
      </c>
      <c r="F765" s="484">
        <f t="shared" si="12"/>
        <v>1800</v>
      </c>
      <c r="G765" s="236">
        <v>286</v>
      </c>
    </row>
    <row r="766" spans="1:7" ht="24">
      <c r="A766" s="741"/>
      <c r="B766" s="741"/>
      <c r="C766" s="243" t="s">
        <v>2031</v>
      </c>
      <c r="D766" s="482">
        <v>1800</v>
      </c>
      <c r="E766" s="483">
        <v>1</v>
      </c>
      <c r="F766" s="484">
        <f t="shared" si="12"/>
        <v>1800</v>
      </c>
      <c r="G766" s="236">
        <v>286</v>
      </c>
    </row>
    <row r="767" spans="1:7" ht="24">
      <c r="A767" s="741"/>
      <c r="B767" s="741"/>
      <c r="C767" s="243" t="s">
        <v>2032</v>
      </c>
      <c r="D767" s="482">
        <v>1800</v>
      </c>
      <c r="E767" s="483">
        <v>1</v>
      </c>
      <c r="F767" s="484">
        <f t="shared" si="12"/>
        <v>1800</v>
      </c>
      <c r="G767" s="236">
        <v>286</v>
      </c>
    </row>
    <row r="768" spans="1:7" ht="24">
      <c r="A768" s="741"/>
      <c r="B768" s="741"/>
      <c r="C768" s="243" t="s">
        <v>2033</v>
      </c>
      <c r="D768" s="482">
        <v>800</v>
      </c>
      <c r="E768" s="483">
        <v>1</v>
      </c>
      <c r="F768" s="484">
        <f t="shared" si="12"/>
        <v>800</v>
      </c>
      <c r="G768" s="236">
        <v>286</v>
      </c>
    </row>
    <row r="769" spans="1:7" ht="12">
      <c r="A769" s="741"/>
      <c r="B769" s="741"/>
      <c r="C769" s="243" t="s">
        <v>2034</v>
      </c>
      <c r="D769" s="482">
        <v>600</v>
      </c>
      <c r="E769" s="483">
        <v>1</v>
      </c>
      <c r="F769" s="484">
        <f t="shared" si="12"/>
        <v>600</v>
      </c>
      <c r="G769" s="236">
        <v>286</v>
      </c>
    </row>
    <row r="770" spans="1:7" ht="12">
      <c r="A770" s="741"/>
      <c r="B770" s="741"/>
      <c r="C770" s="243" t="s">
        <v>2035</v>
      </c>
      <c r="D770" s="482">
        <v>500</v>
      </c>
      <c r="E770" s="483">
        <v>1</v>
      </c>
      <c r="F770" s="484">
        <f t="shared" si="12"/>
        <v>500</v>
      </c>
      <c r="G770" s="236">
        <v>286</v>
      </c>
    </row>
    <row r="771" spans="1:7" ht="12">
      <c r="A771" s="741"/>
      <c r="B771" s="741"/>
      <c r="C771" s="243" t="s">
        <v>2036</v>
      </c>
      <c r="D771" s="482">
        <v>75</v>
      </c>
      <c r="E771" s="483">
        <v>1</v>
      </c>
      <c r="F771" s="484">
        <f t="shared" si="12"/>
        <v>75</v>
      </c>
      <c r="G771" s="236">
        <v>286</v>
      </c>
    </row>
    <row r="772" spans="1:7" ht="48">
      <c r="A772" s="741"/>
      <c r="B772" s="741"/>
      <c r="C772" s="243" t="s">
        <v>2037</v>
      </c>
      <c r="D772" s="482">
        <v>500</v>
      </c>
      <c r="E772" s="483">
        <v>1</v>
      </c>
      <c r="F772" s="484">
        <f t="shared" si="12"/>
        <v>500</v>
      </c>
      <c r="G772" s="236">
        <v>286</v>
      </c>
    </row>
    <row r="773" spans="1:7" ht="24">
      <c r="A773" s="741"/>
      <c r="B773" s="741"/>
      <c r="C773" s="243" t="s">
        <v>2038</v>
      </c>
      <c r="D773" s="482">
        <v>200</v>
      </c>
      <c r="E773" s="483">
        <v>1</v>
      </c>
      <c r="F773" s="484">
        <f t="shared" si="12"/>
        <v>200</v>
      </c>
      <c r="G773" s="236">
        <v>286</v>
      </c>
    </row>
    <row r="774" spans="1:7" ht="36">
      <c r="A774" s="741"/>
      <c r="B774" s="741"/>
      <c r="C774" s="243" t="s">
        <v>2039</v>
      </c>
      <c r="D774" s="482">
        <v>300</v>
      </c>
      <c r="E774" s="483">
        <v>1</v>
      </c>
      <c r="F774" s="484">
        <f t="shared" si="12"/>
        <v>300</v>
      </c>
      <c r="G774" s="236">
        <v>286</v>
      </c>
    </row>
    <row r="775" spans="1:7" ht="24">
      <c r="A775" s="741"/>
      <c r="B775" s="741"/>
      <c r="C775" s="243" t="s">
        <v>2040</v>
      </c>
      <c r="D775" s="482">
        <v>1500</v>
      </c>
      <c r="E775" s="483">
        <v>1</v>
      </c>
      <c r="F775" s="484">
        <f t="shared" si="12"/>
        <v>1500</v>
      </c>
      <c r="G775" s="236">
        <v>286</v>
      </c>
    </row>
    <row r="776" spans="1:7" ht="36">
      <c r="A776" s="741"/>
      <c r="B776" s="741"/>
      <c r="C776" s="243" t="s">
        <v>2041</v>
      </c>
      <c r="D776" s="482">
        <v>150</v>
      </c>
      <c r="E776" s="483">
        <v>1</v>
      </c>
      <c r="F776" s="484">
        <f t="shared" si="12"/>
        <v>150</v>
      </c>
      <c r="G776" s="236">
        <v>286</v>
      </c>
    </row>
    <row r="777" spans="1:7" ht="36">
      <c r="A777" s="741"/>
      <c r="B777" s="741"/>
      <c r="C777" s="243" t="s">
        <v>2042</v>
      </c>
      <c r="D777" s="482">
        <v>150</v>
      </c>
      <c r="E777" s="483">
        <v>1</v>
      </c>
      <c r="F777" s="484">
        <f t="shared" si="12"/>
        <v>150</v>
      </c>
      <c r="G777" s="236">
        <v>286</v>
      </c>
    </row>
    <row r="778" spans="1:7" ht="48">
      <c r="A778" s="741"/>
      <c r="B778" s="741"/>
      <c r="C778" s="243" t="s">
        <v>2043</v>
      </c>
      <c r="D778" s="482">
        <v>250</v>
      </c>
      <c r="E778" s="483">
        <v>1</v>
      </c>
      <c r="F778" s="484">
        <f t="shared" si="12"/>
        <v>250</v>
      </c>
      <c r="G778" s="236">
        <v>286</v>
      </c>
    </row>
    <row r="779" spans="1:7" ht="60">
      <c r="A779" s="741"/>
      <c r="B779" s="741"/>
      <c r="C779" s="243" t="s">
        <v>2044</v>
      </c>
      <c r="D779" s="482">
        <v>250</v>
      </c>
      <c r="E779" s="483">
        <v>1</v>
      </c>
      <c r="F779" s="484">
        <f t="shared" si="12"/>
        <v>250</v>
      </c>
      <c r="G779" s="236">
        <v>286</v>
      </c>
    </row>
    <row r="780" spans="1:7" ht="96">
      <c r="A780" s="741"/>
      <c r="B780" s="741"/>
      <c r="C780" s="243" t="s">
        <v>2045</v>
      </c>
      <c r="D780" s="482">
        <v>500</v>
      </c>
      <c r="E780" s="483">
        <v>1</v>
      </c>
      <c r="F780" s="484">
        <f t="shared" si="12"/>
        <v>500</v>
      </c>
      <c r="G780" s="236">
        <v>286</v>
      </c>
    </row>
    <row r="781" spans="1:7" ht="24">
      <c r="A781" s="741"/>
      <c r="B781" s="741"/>
      <c r="C781" s="243" t="s">
        <v>2046</v>
      </c>
      <c r="D781" s="482">
        <v>200</v>
      </c>
      <c r="E781" s="483">
        <v>1</v>
      </c>
      <c r="F781" s="484">
        <f t="shared" si="12"/>
        <v>200</v>
      </c>
      <c r="G781" s="236">
        <v>286</v>
      </c>
    </row>
    <row r="782" spans="1:7" ht="72">
      <c r="A782" s="741"/>
      <c r="B782" s="741"/>
      <c r="C782" s="243" t="s">
        <v>2047</v>
      </c>
      <c r="D782" s="482">
        <v>700</v>
      </c>
      <c r="E782" s="483">
        <v>1</v>
      </c>
      <c r="F782" s="484">
        <f t="shared" si="12"/>
        <v>700</v>
      </c>
      <c r="G782" s="236">
        <v>286</v>
      </c>
    </row>
    <row r="783" spans="1:7" ht="12">
      <c r="A783" s="741"/>
      <c r="B783" s="741"/>
      <c r="C783" s="243" t="s">
        <v>2048</v>
      </c>
      <c r="D783" s="482">
        <v>75</v>
      </c>
      <c r="E783" s="483">
        <v>1</v>
      </c>
      <c r="F783" s="484">
        <f t="shared" si="12"/>
        <v>75</v>
      </c>
      <c r="G783" s="236">
        <v>286</v>
      </c>
    </row>
    <row r="784" spans="1:7" ht="12">
      <c r="A784" s="741"/>
      <c r="B784" s="741"/>
      <c r="C784" s="243" t="s">
        <v>2049</v>
      </c>
      <c r="D784" s="482">
        <v>125</v>
      </c>
      <c r="E784" s="483">
        <v>1</v>
      </c>
      <c r="F784" s="484">
        <f t="shared" si="12"/>
        <v>125</v>
      </c>
      <c r="G784" s="236">
        <v>286</v>
      </c>
    </row>
    <row r="785" spans="1:7" ht="12">
      <c r="A785" s="741"/>
      <c r="B785" s="741"/>
      <c r="C785" s="243" t="s">
        <v>2050</v>
      </c>
      <c r="D785" s="482">
        <v>125</v>
      </c>
      <c r="E785" s="483">
        <v>1</v>
      </c>
      <c r="F785" s="484">
        <f t="shared" si="12"/>
        <v>125</v>
      </c>
      <c r="G785" s="236">
        <v>286</v>
      </c>
    </row>
    <row r="786" spans="1:7" ht="12">
      <c r="A786" s="741"/>
      <c r="B786" s="741"/>
      <c r="C786" s="243" t="s">
        <v>2051</v>
      </c>
      <c r="D786" s="482">
        <v>125</v>
      </c>
      <c r="E786" s="483">
        <v>1</v>
      </c>
      <c r="F786" s="484">
        <f t="shared" si="12"/>
        <v>125</v>
      </c>
      <c r="G786" s="236">
        <v>286</v>
      </c>
    </row>
    <row r="787" spans="1:7" ht="12">
      <c r="A787" s="741"/>
      <c r="B787" s="741"/>
      <c r="C787" s="243" t="s">
        <v>2052</v>
      </c>
      <c r="D787" s="482">
        <v>125</v>
      </c>
      <c r="E787" s="483">
        <v>1</v>
      </c>
      <c r="F787" s="484">
        <f t="shared" si="12"/>
        <v>125</v>
      </c>
      <c r="G787" s="236">
        <v>286</v>
      </c>
    </row>
    <row r="788" spans="1:7" ht="12">
      <c r="A788" s="741"/>
      <c r="B788" s="741"/>
      <c r="C788" s="243" t="s">
        <v>2053</v>
      </c>
      <c r="D788" s="482">
        <v>150</v>
      </c>
      <c r="E788" s="483">
        <v>1</v>
      </c>
      <c r="F788" s="484">
        <f t="shared" si="12"/>
        <v>150</v>
      </c>
      <c r="G788" s="236">
        <v>286</v>
      </c>
    </row>
    <row r="789" spans="1:7" ht="12">
      <c r="A789" s="741"/>
      <c r="B789" s="741"/>
      <c r="C789" s="243" t="s">
        <v>2054</v>
      </c>
      <c r="D789" s="482">
        <v>150</v>
      </c>
      <c r="E789" s="483">
        <v>1</v>
      </c>
      <c r="F789" s="484">
        <f t="shared" si="12"/>
        <v>150</v>
      </c>
      <c r="G789" s="236">
        <v>286</v>
      </c>
    </row>
    <row r="790" spans="1:7" ht="56.25" customHeight="1">
      <c r="A790" s="741"/>
      <c r="B790" s="741"/>
      <c r="C790" s="243" t="s">
        <v>2055</v>
      </c>
      <c r="D790" s="482">
        <v>150</v>
      </c>
      <c r="E790" s="483">
        <v>1</v>
      </c>
      <c r="F790" s="484">
        <f t="shared" si="12"/>
        <v>150</v>
      </c>
      <c r="G790" s="236">
        <v>286</v>
      </c>
    </row>
    <row r="791" spans="1:7" ht="12">
      <c r="A791" s="741"/>
      <c r="B791" s="741"/>
      <c r="C791" s="243" t="s">
        <v>2056</v>
      </c>
      <c r="D791" s="482">
        <v>75</v>
      </c>
      <c r="E791" s="483">
        <v>1</v>
      </c>
      <c r="F791" s="484">
        <f t="shared" si="12"/>
        <v>75</v>
      </c>
      <c r="G791" s="236">
        <v>286</v>
      </c>
    </row>
    <row r="792" spans="1:7" ht="24">
      <c r="A792" s="741"/>
      <c r="B792" s="741"/>
      <c r="C792" s="243" t="s">
        <v>2057</v>
      </c>
      <c r="D792" s="482">
        <v>150</v>
      </c>
      <c r="E792" s="483">
        <v>2</v>
      </c>
      <c r="F792" s="484">
        <f t="shared" si="12"/>
        <v>300</v>
      </c>
      <c r="G792" s="236">
        <v>286</v>
      </c>
    </row>
    <row r="793" spans="1:7" ht="24">
      <c r="A793" s="741"/>
      <c r="B793" s="741"/>
      <c r="C793" s="243" t="s">
        <v>2058</v>
      </c>
      <c r="D793" s="482">
        <v>150</v>
      </c>
      <c r="E793" s="483">
        <v>1</v>
      </c>
      <c r="F793" s="484">
        <f t="shared" si="12"/>
        <v>150</v>
      </c>
      <c r="G793" s="236">
        <v>286</v>
      </c>
    </row>
    <row r="794" spans="1:7" ht="12">
      <c r="A794" s="741"/>
      <c r="B794" s="741"/>
      <c r="C794" s="243" t="s">
        <v>2059</v>
      </c>
      <c r="D794" s="482">
        <v>37.5</v>
      </c>
      <c r="E794" s="483">
        <v>2</v>
      </c>
      <c r="F794" s="484">
        <f t="shared" si="12"/>
        <v>75</v>
      </c>
      <c r="G794" s="236">
        <v>286</v>
      </c>
    </row>
    <row r="795" spans="1:7" ht="12">
      <c r="A795" s="741"/>
      <c r="B795" s="741"/>
      <c r="C795" s="243" t="s">
        <v>2060</v>
      </c>
      <c r="D795" s="482">
        <v>100</v>
      </c>
      <c r="E795" s="483">
        <v>1</v>
      </c>
      <c r="F795" s="484">
        <f t="shared" si="12"/>
        <v>100</v>
      </c>
      <c r="G795" s="236">
        <v>286</v>
      </c>
    </row>
    <row r="796" spans="1:7" ht="24">
      <c r="A796" s="741"/>
      <c r="B796" s="741"/>
      <c r="C796" s="243" t="s">
        <v>2061</v>
      </c>
      <c r="D796" s="482">
        <v>350</v>
      </c>
      <c r="E796" s="483">
        <v>1</v>
      </c>
      <c r="F796" s="484">
        <f t="shared" si="12"/>
        <v>350</v>
      </c>
      <c r="G796" s="236">
        <v>286</v>
      </c>
    </row>
    <row r="797" spans="1:7" ht="12">
      <c r="A797" s="741"/>
      <c r="B797" s="741"/>
      <c r="C797" s="243" t="s">
        <v>2062</v>
      </c>
      <c r="D797" s="482">
        <v>200</v>
      </c>
      <c r="E797" s="483">
        <v>1</v>
      </c>
      <c r="F797" s="484">
        <f t="shared" si="12"/>
        <v>200</v>
      </c>
      <c r="G797" s="236">
        <v>286</v>
      </c>
    </row>
    <row r="798" spans="1:7" ht="12">
      <c r="A798" s="741"/>
      <c r="B798" s="741"/>
      <c r="C798" s="243" t="s">
        <v>2063</v>
      </c>
      <c r="D798" s="482">
        <v>37.5</v>
      </c>
      <c r="E798" s="483">
        <v>4</v>
      </c>
      <c r="F798" s="484">
        <f t="shared" si="12"/>
        <v>150</v>
      </c>
      <c r="G798" s="236">
        <v>286</v>
      </c>
    </row>
    <row r="799" spans="1:7" ht="48">
      <c r="A799" s="741"/>
      <c r="B799" s="741"/>
      <c r="C799" s="243" t="s">
        <v>2064</v>
      </c>
      <c r="D799" s="482">
        <v>2.5</v>
      </c>
      <c r="E799" s="483">
        <v>4</v>
      </c>
      <c r="F799" s="484">
        <f t="shared" si="12"/>
        <v>10</v>
      </c>
      <c r="G799" s="236">
        <v>286</v>
      </c>
    </row>
    <row r="800" spans="1:7" ht="12">
      <c r="A800" s="741"/>
      <c r="B800" s="741"/>
      <c r="C800" s="243" t="s">
        <v>2065</v>
      </c>
      <c r="D800" s="482">
        <v>18.75</v>
      </c>
      <c r="E800" s="483">
        <v>2</v>
      </c>
      <c r="F800" s="484">
        <f t="shared" si="12"/>
        <v>37.5</v>
      </c>
      <c r="G800" s="236">
        <v>286</v>
      </c>
    </row>
    <row r="801" spans="1:7" ht="12">
      <c r="A801" s="741"/>
      <c r="B801" s="741"/>
      <c r="C801" s="243" t="s">
        <v>2066</v>
      </c>
      <c r="D801" s="482">
        <v>20</v>
      </c>
      <c r="E801" s="483">
        <v>1</v>
      </c>
      <c r="F801" s="484">
        <f t="shared" si="12"/>
        <v>20</v>
      </c>
      <c r="G801" s="236">
        <v>286</v>
      </c>
    </row>
    <row r="802" spans="1:7" ht="12">
      <c r="A802" s="741"/>
      <c r="B802" s="741"/>
      <c r="C802" s="243" t="s">
        <v>2067</v>
      </c>
      <c r="D802" s="482">
        <v>350</v>
      </c>
      <c r="E802" s="483">
        <v>1</v>
      </c>
      <c r="F802" s="484">
        <f t="shared" si="12"/>
        <v>350</v>
      </c>
      <c r="G802" s="236">
        <v>286</v>
      </c>
    </row>
    <row r="803" spans="1:7" ht="45" customHeight="1">
      <c r="A803" s="741"/>
      <c r="B803" s="741"/>
      <c r="C803" s="243" t="s">
        <v>2068</v>
      </c>
      <c r="D803" s="482">
        <v>75</v>
      </c>
      <c r="E803" s="483">
        <v>1</v>
      </c>
      <c r="F803" s="484">
        <f t="shared" si="12"/>
        <v>75</v>
      </c>
      <c r="G803" s="236">
        <v>286</v>
      </c>
    </row>
    <row r="804" spans="1:7" ht="24">
      <c r="A804" s="741"/>
      <c r="B804" s="741"/>
      <c r="C804" s="243" t="s">
        <v>2069</v>
      </c>
      <c r="D804" s="482">
        <v>50</v>
      </c>
      <c r="E804" s="483">
        <v>3</v>
      </c>
      <c r="F804" s="484">
        <f t="shared" si="12"/>
        <v>150</v>
      </c>
      <c r="G804" s="236">
        <v>286</v>
      </c>
    </row>
    <row r="805" spans="1:7" ht="36">
      <c r="A805" s="741"/>
      <c r="B805" s="741"/>
      <c r="C805" s="243" t="s">
        <v>2070</v>
      </c>
      <c r="D805" s="482">
        <v>25</v>
      </c>
      <c r="E805" s="483">
        <v>3</v>
      </c>
      <c r="F805" s="484">
        <f t="shared" si="12"/>
        <v>75</v>
      </c>
      <c r="G805" s="236">
        <v>286</v>
      </c>
    </row>
    <row r="806" spans="1:7" ht="48">
      <c r="A806" s="741"/>
      <c r="B806" s="741"/>
      <c r="C806" s="243" t="s">
        <v>2071</v>
      </c>
      <c r="D806" s="482">
        <v>30</v>
      </c>
      <c r="E806" s="483">
        <v>1</v>
      </c>
      <c r="F806" s="484">
        <f t="shared" si="12"/>
        <v>30</v>
      </c>
      <c r="G806" s="236">
        <v>286</v>
      </c>
    </row>
    <row r="807" spans="1:7" ht="60">
      <c r="A807" s="741"/>
      <c r="B807" s="741"/>
      <c r="C807" s="243" t="s">
        <v>2072</v>
      </c>
      <c r="D807" s="482">
        <v>1200</v>
      </c>
      <c r="E807" s="483">
        <v>1</v>
      </c>
      <c r="F807" s="484">
        <f t="shared" si="12"/>
        <v>1200</v>
      </c>
      <c r="G807" s="236">
        <v>286</v>
      </c>
    </row>
    <row r="808" spans="1:7" ht="24">
      <c r="A808" s="741"/>
      <c r="B808" s="741"/>
      <c r="C808" s="243" t="s">
        <v>2073</v>
      </c>
      <c r="D808" s="482">
        <v>300</v>
      </c>
      <c r="E808" s="483">
        <v>1</v>
      </c>
      <c r="F808" s="484">
        <f t="shared" si="12"/>
        <v>300</v>
      </c>
      <c r="G808" s="236">
        <v>286</v>
      </c>
    </row>
    <row r="809" spans="1:7" ht="24">
      <c r="A809" s="741"/>
      <c r="B809" s="741"/>
      <c r="C809" s="243" t="s">
        <v>2074</v>
      </c>
      <c r="D809" s="482">
        <v>25</v>
      </c>
      <c r="E809" s="483">
        <v>2</v>
      </c>
      <c r="F809" s="484">
        <f t="shared" si="12"/>
        <v>50</v>
      </c>
      <c r="G809" s="236">
        <v>286</v>
      </c>
    </row>
    <row r="810" spans="1:7" ht="24">
      <c r="A810" s="741"/>
      <c r="B810" s="741"/>
      <c r="C810" s="243" t="s">
        <v>2075</v>
      </c>
      <c r="D810" s="482">
        <v>250</v>
      </c>
      <c r="E810" s="483">
        <v>1</v>
      </c>
      <c r="F810" s="484">
        <f t="shared" si="12"/>
        <v>250</v>
      </c>
      <c r="G810" s="236">
        <v>286</v>
      </c>
    </row>
    <row r="811" spans="1:7" ht="36">
      <c r="A811" s="741"/>
      <c r="B811" s="741"/>
      <c r="C811" s="243" t="s">
        <v>2076</v>
      </c>
      <c r="D811" s="482">
        <v>200</v>
      </c>
      <c r="E811" s="483">
        <v>1</v>
      </c>
      <c r="F811" s="484">
        <f t="shared" si="12"/>
        <v>200</v>
      </c>
      <c r="G811" s="236">
        <v>286</v>
      </c>
    </row>
    <row r="812" spans="1:7" ht="48">
      <c r="A812" s="741"/>
      <c r="B812" s="741"/>
      <c r="C812" s="243" t="s">
        <v>2077</v>
      </c>
      <c r="D812" s="482">
        <v>750</v>
      </c>
      <c r="E812" s="483">
        <v>1</v>
      </c>
      <c r="F812" s="484">
        <f t="shared" si="12"/>
        <v>750</v>
      </c>
      <c r="G812" s="236">
        <v>286</v>
      </c>
    </row>
    <row r="813" spans="1:7" ht="24">
      <c r="A813" s="741"/>
      <c r="B813" s="741"/>
      <c r="C813" s="243" t="s">
        <v>2078</v>
      </c>
      <c r="D813" s="482">
        <v>2500</v>
      </c>
      <c r="E813" s="483">
        <v>2</v>
      </c>
      <c r="F813" s="484">
        <f t="shared" si="12"/>
        <v>5000</v>
      </c>
      <c r="G813" s="236">
        <v>286</v>
      </c>
    </row>
    <row r="814" spans="1:7" ht="48">
      <c r="A814" s="741"/>
      <c r="B814" s="741"/>
      <c r="C814" s="243" t="s">
        <v>2079</v>
      </c>
      <c r="D814" s="482">
        <v>2500</v>
      </c>
      <c r="E814" s="483">
        <v>2</v>
      </c>
      <c r="F814" s="484">
        <f t="shared" si="12"/>
        <v>5000</v>
      </c>
      <c r="G814" s="236">
        <v>286</v>
      </c>
    </row>
    <row r="815" spans="1:7" ht="12">
      <c r="A815" s="741"/>
      <c r="B815" s="741"/>
      <c r="C815" s="243" t="s">
        <v>2080</v>
      </c>
      <c r="D815" s="482">
        <v>40</v>
      </c>
      <c r="E815" s="483">
        <v>5</v>
      </c>
      <c r="F815" s="484">
        <f t="shared" si="12"/>
        <v>200</v>
      </c>
      <c r="G815" s="236">
        <v>286</v>
      </c>
    </row>
    <row r="816" spans="1:7" ht="36">
      <c r="A816" s="741"/>
      <c r="B816" s="741"/>
      <c r="C816" s="243" t="s">
        <v>2081</v>
      </c>
      <c r="D816" s="482">
        <v>1200</v>
      </c>
      <c r="E816" s="483">
        <v>1</v>
      </c>
      <c r="F816" s="484">
        <f t="shared" si="12"/>
        <v>1200</v>
      </c>
      <c r="G816" s="236">
        <v>286</v>
      </c>
    </row>
    <row r="817" spans="1:7" ht="24">
      <c r="A817" s="741"/>
      <c r="B817" s="741"/>
      <c r="C817" s="243" t="s">
        <v>2082</v>
      </c>
      <c r="D817" s="482">
        <v>30</v>
      </c>
      <c r="E817" s="483">
        <v>20</v>
      </c>
      <c r="F817" s="484">
        <f t="shared" si="12"/>
        <v>600</v>
      </c>
      <c r="G817" s="236">
        <v>286</v>
      </c>
    </row>
    <row r="818" spans="1:7" ht="56.25" customHeight="1">
      <c r="A818" s="741"/>
      <c r="B818" s="741"/>
      <c r="C818" s="243" t="s">
        <v>2083</v>
      </c>
      <c r="D818" s="482">
        <v>35</v>
      </c>
      <c r="E818" s="483">
        <v>1</v>
      </c>
      <c r="F818" s="484">
        <f t="shared" si="12"/>
        <v>35</v>
      </c>
      <c r="G818" s="236">
        <v>289</v>
      </c>
    </row>
    <row r="819" spans="1:7" ht="12">
      <c r="A819" s="741"/>
      <c r="B819" s="741"/>
      <c r="C819" s="243" t="s">
        <v>2084</v>
      </c>
      <c r="D819" s="482">
        <v>60</v>
      </c>
      <c r="E819" s="483">
        <v>25</v>
      </c>
      <c r="F819" s="484">
        <f t="shared" si="12"/>
        <v>1500</v>
      </c>
      <c r="G819" s="236">
        <v>292</v>
      </c>
    </row>
    <row r="820" spans="1:7" ht="24">
      <c r="A820" s="741"/>
      <c r="B820" s="741"/>
      <c r="C820" s="243" t="s">
        <v>2085</v>
      </c>
      <c r="D820" s="482">
        <v>5</v>
      </c>
      <c r="E820" s="483">
        <v>3</v>
      </c>
      <c r="F820" s="484">
        <f t="shared" si="12"/>
        <v>15</v>
      </c>
      <c r="G820" s="236">
        <v>292</v>
      </c>
    </row>
    <row r="821" spans="1:7" ht="24">
      <c r="A821" s="741"/>
      <c r="B821" s="741"/>
      <c r="C821" s="243" t="s">
        <v>2086</v>
      </c>
      <c r="D821" s="482">
        <v>2.5</v>
      </c>
      <c r="E821" s="483">
        <v>30</v>
      </c>
      <c r="F821" s="484">
        <f t="shared" si="12"/>
        <v>75</v>
      </c>
      <c r="G821" s="236">
        <v>292</v>
      </c>
    </row>
    <row r="822" spans="1:7" ht="36">
      <c r="A822" s="741"/>
      <c r="B822" s="741"/>
      <c r="C822" s="243" t="s">
        <v>2087</v>
      </c>
      <c r="D822" s="482">
        <v>10.5</v>
      </c>
      <c r="E822" s="483">
        <v>10</v>
      </c>
      <c r="F822" s="484">
        <f t="shared" si="12"/>
        <v>105</v>
      </c>
      <c r="G822" s="236">
        <v>292</v>
      </c>
    </row>
    <row r="823" spans="1:7" ht="12">
      <c r="A823" s="741"/>
      <c r="B823" s="741"/>
      <c r="C823" s="243" t="s">
        <v>2088</v>
      </c>
      <c r="D823" s="482">
        <v>1</v>
      </c>
      <c r="E823" s="483">
        <v>20</v>
      </c>
      <c r="F823" s="484">
        <f t="shared" si="12"/>
        <v>20</v>
      </c>
      <c r="G823" s="236">
        <v>292</v>
      </c>
    </row>
    <row r="824" spans="1:7" ht="120">
      <c r="A824" s="741"/>
      <c r="B824" s="741"/>
      <c r="C824" s="243" t="s">
        <v>2089</v>
      </c>
      <c r="D824" s="482">
        <v>97.222222222222229</v>
      </c>
      <c r="E824" s="483">
        <v>36</v>
      </c>
      <c r="F824" s="484">
        <f t="shared" si="12"/>
        <v>3500</v>
      </c>
      <c r="G824" s="236">
        <v>294</v>
      </c>
    </row>
    <row r="825" spans="1:7" ht="24">
      <c r="A825" s="741"/>
      <c r="B825" s="741"/>
      <c r="C825" s="243" t="s">
        <v>2090</v>
      </c>
      <c r="D825" s="482">
        <v>0.08</v>
      </c>
      <c r="E825" s="483">
        <v>25</v>
      </c>
      <c r="F825" s="484">
        <f t="shared" si="12"/>
        <v>2</v>
      </c>
      <c r="G825" s="236">
        <v>295</v>
      </c>
    </row>
    <row r="826" spans="1:7" ht="12">
      <c r="A826" s="741"/>
      <c r="B826" s="741"/>
      <c r="C826" s="243" t="s">
        <v>2091</v>
      </c>
      <c r="D826" s="482">
        <v>400</v>
      </c>
      <c r="E826" s="483">
        <v>2</v>
      </c>
      <c r="F826" s="484">
        <f t="shared" ref="F826:F889" si="13">D826*E826</f>
        <v>800</v>
      </c>
      <c r="G826" s="236">
        <v>295</v>
      </c>
    </row>
    <row r="827" spans="1:7" ht="84">
      <c r="A827" s="741"/>
      <c r="B827" s="741"/>
      <c r="C827" s="243" t="s">
        <v>2092</v>
      </c>
      <c r="D827" s="482">
        <v>700</v>
      </c>
      <c r="E827" s="483">
        <v>1</v>
      </c>
      <c r="F827" s="484">
        <f t="shared" si="13"/>
        <v>700</v>
      </c>
      <c r="G827" s="236">
        <v>295</v>
      </c>
    </row>
    <row r="828" spans="1:7" ht="12">
      <c r="A828" s="741"/>
      <c r="B828" s="741"/>
      <c r="C828" s="243" t="s">
        <v>2093</v>
      </c>
      <c r="D828" s="482">
        <v>83.332000000000008</v>
      </c>
      <c r="E828" s="483">
        <v>5</v>
      </c>
      <c r="F828" s="484">
        <f t="shared" si="13"/>
        <v>416.66</v>
      </c>
      <c r="G828" s="236">
        <v>295</v>
      </c>
    </row>
    <row r="829" spans="1:7" ht="33.75" customHeight="1">
      <c r="A829" s="741"/>
      <c r="B829" s="741"/>
      <c r="C829" s="243" t="s">
        <v>2094</v>
      </c>
      <c r="D829" s="482">
        <v>133.33333333333334</v>
      </c>
      <c r="E829" s="483">
        <v>3</v>
      </c>
      <c r="F829" s="484">
        <f t="shared" si="13"/>
        <v>400</v>
      </c>
      <c r="G829" s="236">
        <v>295</v>
      </c>
    </row>
    <row r="830" spans="1:7" ht="36">
      <c r="A830" s="741"/>
      <c r="B830" s="741"/>
      <c r="C830" s="243" t="s">
        <v>2095</v>
      </c>
      <c r="D830" s="482">
        <v>76.666666666666671</v>
      </c>
      <c r="E830" s="483">
        <v>3</v>
      </c>
      <c r="F830" s="484">
        <f t="shared" si="13"/>
        <v>230</v>
      </c>
      <c r="G830" s="236">
        <v>295</v>
      </c>
    </row>
    <row r="831" spans="1:7" ht="24">
      <c r="A831" s="741"/>
      <c r="B831" s="741"/>
      <c r="C831" s="243" t="s">
        <v>2096</v>
      </c>
      <c r="D831" s="482">
        <v>45</v>
      </c>
      <c r="E831" s="483">
        <v>2</v>
      </c>
      <c r="F831" s="484">
        <f t="shared" si="13"/>
        <v>90</v>
      </c>
      <c r="G831" s="236">
        <v>295</v>
      </c>
    </row>
    <row r="832" spans="1:7" ht="12">
      <c r="A832" s="741"/>
      <c r="B832" s="741"/>
      <c r="C832" s="243" t="s">
        <v>2097</v>
      </c>
      <c r="D832" s="482">
        <v>63.3</v>
      </c>
      <c r="E832" s="483">
        <v>10</v>
      </c>
      <c r="F832" s="484">
        <f t="shared" si="13"/>
        <v>633</v>
      </c>
      <c r="G832" s="236">
        <v>295</v>
      </c>
    </row>
    <row r="833" spans="1:7" ht="12">
      <c r="A833" s="741"/>
      <c r="B833" s="741"/>
      <c r="C833" s="243" t="s">
        <v>2098</v>
      </c>
      <c r="D833" s="482">
        <v>0.58750000000000002</v>
      </c>
      <c r="E833" s="483">
        <v>100</v>
      </c>
      <c r="F833" s="484">
        <f t="shared" si="13"/>
        <v>58.75</v>
      </c>
      <c r="G833" s="236">
        <v>295</v>
      </c>
    </row>
    <row r="834" spans="1:7" ht="12">
      <c r="A834" s="741"/>
      <c r="B834" s="741"/>
      <c r="C834" s="243" t="s">
        <v>2099</v>
      </c>
      <c r="D834" s="482">
        <v>2</v>
      </c>
      <c r="E834" s="483">
        <v>100</v>
      </c>
      <c r="F834" s="484">
        <f t="shared" si="13"/>
        <v>200</v>
      </c>
      <c r="G834" s="236">
        <v>295</v>
      </c>
    </row>
    <row r="835" spans="1:7" ht="12">
      <c r="A835" s="741"/>
      <c r="B835" s="741"/>
      <c r="C835" s="243" t="s">
        <v>2100</v>
      </c>
      <c r="D835" s="482">
        <v>1.2500000000000001E-2</v>
      </c>
      <c r="E835" s="483">
        <v>200</v>
      </c>
      <c r="F835" s="484">
        <f t="shared" si="13"/>
        <v>2.5</v>
      </c>
      <c r="G835" s="236">
        <v>295</v>
      </c>
    </row>
    <row r="836" spans="1:7" ht="24">
      <c r="A836" s="741"/>
      <c r="B836" s="741"/>
      <c r="C836" s="243" t="s">
        <v>2101</v>
      </c>
      <c r="D836" s="482">
        <v>12</v>
      </c>
      <c r="E836" s="483">
        <v>100</v>
      </c>
      <c r="F836" s="484">
        <f t="shared" si="13"/>
        <v>1200</v>
      </c>
      <c r="G836" s="236">
        <v>295</v>
      </c>
    </row>
    <row r="837" spans="1:7" ht="12">
      <c r="A837" s="741"/>
      <c r="B837" s="741"/>
      <c r="C837" s="243" t="s">
        <v>2102</v>
      </c>
      <c r="D837" s="482">
        <v>1.0555555555555556</v>
      </c>
      <c r="E837" s="483">
        <v>9</v>
      </c>
      <c r="F837" s="484">
        <f t="shared" si="13"/>
        <v>9.5</v>
      </c>
      <c r="G837" s="236">
        <v>295</v>
      </c>
    </row>
    <row r="838" spans="1:7" ht="24">
      <c r="A838" s="741"/>
      <c r="B838" s="741"/>
      <c r="C838" s="243" t="s">
        <v>2103</v>
      </c>
      <c r="D838" s="482">
        <v>6.25</v>
      </c>
      <c r="E838" s="483">
        <v>40</v>
      </c>
      <c r="F838" s="484">
        <f t="shared" si="13"/>
        <v>250</v>
      </c>
      <c r="G838" s="236">
        <v>295</v>
      </c>
    </row>
    <row r="839" spans="1:7" ht="24">
      <c r="A839" s="741"/>
      <c r="B839" s="741"/>
      <c r="C839" s="243" t="s">
        <v>2104</v>
      </c>
      <c r="D839" s="482">
        <v>0.625</v>
      </c>
      <c r="E839" s="483">
        <v>40</v>
      </c>
      <c r="F839" s="484">
        <f t="shared" si="13"/>
        <v>25</v>
      </c>
      <c r="G839" s="236">
        <v>295</v>
      </c>
    </row>
    <row r="840" spans="1:7" ht="60">
      <c r="A840" s="741"/>
      <c r="B840" s="741"/>
      <c r="C840" s="243" t="s">
        <v>2105</v>
      </c>
      <c r="D840" s="482">
        <v>0.25</v>
      </c>
      <c r="E840" s="483">
        <v>100</v>
      </c>
      <c r="F840" s="484">
        <f t="shared" si="13"/>
        <v>25</v>
      </c>
      <c r="G840" s="236">
        <v>295</v>
      </c>
    </row>
    <row r="841" spans="1:7" ht="48">
      <c r="A841" s="741"/>
      <c r="B841" s="741"/>
      <c r="C841" s="243" t="s">
        <v>2106</v>
      </c>
      <c r="D841" s="482">
        <v>7.5</v>
      </c>
      <c r="E841" s="483">
        <v>2</v>
      </c>
      <c r="F841" s="484">
        <f t="shared" si="13"/>
        <v>15</v>
      </c>
      <c r="G841" s="236">
        <v>295</v>
      </c>
    </row>
    <row r="842" spans="1:7" ht="24">
      <c r="A842" s="741"/>
      <c r="B842" s="741"/>
      <c r="C842" s="243" t="s">
        <v>2107</v>
      </c>
      <c r="D842" s="482">
        <v>15</v>
      </c>
      <c r="E842" s="483">
        <v>2</v>
      </c>
      <c r="F842" s="484">
        <f t="shared" si="13"/>
        <v>30</v>
      </c>
      <c r="G842" s="236">
        <v>295</v>
      </c>
    </row>
    <row r="843" spans="1:7" ht="36">
      <c r="A843" s="741"/>
      <c r="B843" s="741"/>
      <c r="C843" s="243" t="s">
        <v>2108</v>
      </c>
      <c r="D843" s="482">
        <v>175</v>
      </c>
      <c r="E843" s="483">
        <v>2</v>
      </c>
      <c r="F843" s="484">
        <f t="shared" si="13"/>
        <v>350</v>
      </c>
      <c r="G843" s="236">
        <v>295</v>
      </c>
    </row>
    <row r="844" spans="1:7" ht="36">
      <c r="A844" s="741"/>
      <c r="B844" s="741"/>
      <c r="C844" s="243" t="s">
        <v>2109</v>
      </c>
      <c r="D844" s="482">
        <v>7</v>
      </c>
      <c r="E844" s="483">
        <v>10</v>
      </c>
      <c r="F844" s="484">
        <f t="shared" si="13"/>
        <v>70</v>
      </c>
      <c r="G844" s="236">
        <v>295</v>
      </c>
    </row>
    <row r="845" spans="1:7" ht="36">
      <c r="A845" s="741"/>
      <c r="B845" s="741"/>
      <c r="C845" s="243" t="s">
        <v>2110</v>
      </c>
      <c r="D845" s="482">
        <v>20</v>
      </c>
      <c r="E845" s="483">
        <v>2</v>
      </c>
      <c r="F845" s="484">
        <f t="shared" si="13"/>
        <v>40</v>
      </c>
      <c r="G845" s="236">
        <v>295</v>
      </c>
    </row>
    <row r="846" spans="1:7" ht="36">
      <c r="A846" s="741"/>
      <c r="B846" s="741"/>
      <c r="C846" s="243" t="s">
        <v>2111</v>
      </c>
      <c r="D846" s="482">
        <v>1.6666666666666667</v>
      </c>
      <c r="E846" s="483">
        <v>3</v>
      </c>
      <c r="F846" s="484">
        <f t="shared" si="13"/>
        <v>5</v>
      </c>
      <c r="G846" s="236">
        <v>295</v>
      </c>
    </row>
    <row r="847" spans="1:7" ht="48">
      <c r="A847" s="741"/>
      <c r="B847" s="741"/>
      <c r="C847" s="243" t="s">
        <v>2112</v>
      </c>
      <c r="D847" s="482">
        <v>4.166666666666667</v>
      </c>
      <c r="E847" s="483">
        <v>300</v>
      </c>
      <c r="F847" s="484">
        <f t="shared" si="13"/>
        <v>1250</v>
      </c>
      <c r="G847" s="236">
        <v>295</v>
      </c>
    </row>
    <row r="848" spans="1:7" ht="48">
      <c r="A848" s="741"/>
      <c r="B848" s="741"/>
      <c r="C848" s="243" t="s">
        <v>2113</v>
      </c>
      <c r="D848" s="482">
        <v>6.25</v>
      </c>
      <c r="E848" s="483">
        <v>100</v>
      </c>
      <c r="F848" s="484">
        <f t="shared" si="13"/>
        <v>625</v>
      </c>
      <c r="G848" s="236">
        <v>295</v>
      </c>
    </row>
    <row r="849" spans="1:7" ht="48">
      <c r="A849" s="741"/>
      <c r="B849" s="741"/>
      <c r="C849" s="243" t="s">
        <v>2114</v>
      </c>
      <c r="D849" s="482">
        <v>0.1</v>
      </c>
      <c r="E849" s="483">
        <v>2000</v>
      </c>
      <c r="F849" s="484">
        <f t="shared" si="13"/>
        <v>200</v>
      </c>
      <c r="G849" s="236">
        <v>295</v>
      </c>
    </row>
    <row r="850" spans="1:7" ht="24">
      <c r="A850" s="741"/>
      <c r="B850" s="741"/>
      <c r="C850" s="243" t="s">
        <v>2115</v>
      </c>
      <c r="D850" s="482">
        <v>0.5</v>
      </c>
      <c r="E850" s="483">
        <v>2000</v>
      </c>
      <c r="F850" s="484">
        <f t="shared" si="13"/>
        <v>1000</v>
      </c>
      <c r="G850" s="236">
        <v>295</v>
      </c>
    </row>
    <row r="851" spans="1:7" ht="24">
      <c r="A851" s="741"/>
      <c r="B851" s="741"/>
      <c r="C851" s="243" t="s">
        <v>2116</v>
      </c>
      <c r="D851" s="482">
        <v>10</v>
      </c>
      <c r="E851" s="483">
        <v>100</v>
      </c>
      <c r="F851" s="484">
        <f t="shared" si="13"/>
        <v>1000</v>
      </c>
      <c r="G851" s="236">
        <v>295</v>
      </c>
    </row>
    <row r="852" spans="1:7" ht="24">
      <c r="A852" s="741"/>
      <c r="B852" s="741"/>
      <c r="C852" s="243" t="s">
        <v>2117</v>
      </c>
      <c r="D852" s="482">
        <v>2</v>
      </c>
      <c r="E852" s="483">
        <v>500</v>
      </c>
      <c r="F852" s="484">
        <f t="shared" si="13"/>
        <v>1000</v>
      </c>
      <c r="G852" s="236">
        <v>295</v>
      </c>
    </row>
    <row r="853" spans="1:7" ht="36">
      <c r="A853" s="741"/>
      <c r="B853" s="741"/>
      <c r="C853" s="243" t="s">
        <v>2118</v>
      </c>
      <c r="D853" s="482">
        <v>5</v>
      </c>
      <c r="E853" s="483">
        <v>100</v>
      </c>
      <c r="F853" s="484">
        <f t="shared" si="13"/>
        <v>500</v>
      </c>
      <c r="G853" s="236">
        <v>295</v>
      </c>
    </row>
    <row r="854" spans="1:7" ht="36">
      <c r="A854" s="741"/>
      <c r="B854" s="741"/>
      <c r="C854" s="243" t="s">
        <v>2119</v>
      </c>
      <c r="D854" s="482">
        <v>16.666666666666668</v>
      </c>
      <c r="E854" s="483">
        <v>30</v>
      </c>
      <c r="F854" s="484">
        <f t="shared" si="13"/>
        <v>500.00000000000006</v>
      </c>
      <c r="G854" s="236">
        <v>295</v>
      </c>
    </row>
    <row r="855" spans="1:7" ht="36">
      <c r="A855" s="741"/>
      <c r="B855" s="741"/>
      <c r="C855" s="243" t="s">
        <v>2120</v>
      </c>
      <c r="D855" s="482">
        <v>12.5</v>
      </c>
      <c r="E855" s="483">
        <v>10</v>
      </c>
      <c r="F855" s="484">
        <f t="shared" si="13"/>
        <v>125</v>
      </c>
      <c r="G855" s="236">
        <v>295</v>
      </c>
    </row>
    <row r="856" spans="1:7" ht="24">
      <c r="A856" s="741"/>
      <c r="B856" s="741"/>
      <c r="C856" s="243" t="s">
        <v>2121</v>
      </c>
      <c r="D856" s="482">
        <v>12.5</v>
      </c>
      <c r="E856" s="483">
        <v>10</v>
      </c>
      <c r="F856" s="484">
        <f t="shared" si="13"/>
        <v>125</v>
      </c>
      <c r="G856" s="236">
        <v>295</v>
      </c>
    </row>
    <row r="857" spans="1:7" ht="24">
      <c r="A857" s="741"/>
      <c r="B857" s="741"/>
      <c r="C857" s="243" t="s">
        <v>2122</v>
      </c>
      <c r="D857" s="482">
        <v>2</v>
      </c>
      <c r="E857" s="483">
        <v>10</v>
      </c>
      <c r="F857" s="484">
        <f t="shared" si="13"/>
        <v>20</v>
      </c>
      <c r="G857" s="236">
        <v>295</v>
      </c>
    </row>
    <row r="858" spans="1:7" ht="36">
      <c r="A858" s="741"/>
      <c r="B858" s="741"/>
      <c r="C858" s="243" t="s">
        <v>2123</v>
      </c>
      <c r="D858" s="482">
        <v>2500</v>
      </c>
      <c r="E858" s="483">
        <v>1</v>
      </c>
      <c r="F858" s="484">
        <f t="shared" si="13"/>
        <v>2500</v>
      </c>
      <c r="G858" s="236">
        <v>295</v>
      </c>
    </row>
    <row r="859" spans="1:7" ht="24">
      <c r="A859" s="741"/>
      <c r="B859" s="741"/>
      <c r="C859" s="243" t="s">
        <v>2124</v>
      </c>
      <c r="D859" s="482">
        <v>2550</v>
      </c>
      <c r="E859" s="483">
        <v>1</v>
      </c>
      <c r="F859" s="484">
        <f t="shared" si="13"/>
        <v>2550</v>
      </c>
      <c r="G859" s="236">
        <v>295</v>
      </c>
    </row>
    <row r="860" spans="1:7" ht="24">
      <c r="A860" s="741"/>
      <c r="B860" s="741"/>
      <c r="C860" s="243" t="s">
        <v>2125</v>
      </c>
      <c r="D860" s="482">
        <v>1275</v>
      </c>
      <c r="E860" s="483">
        <v>2</v>
      </c>
      <c r="F860" s="484">
        <f t="shared" si="13"/>
        <v>2550</v>
      </c>
      <c r="G860" s="236">
        <v>295</v>
      </c>
    </row>
    <row r="861" spans="1:7" ht="36">
      <c r="A861" s="741"/>
      <c r="B861" s="741"/>
      <c r="C861" s="243" t="s">
        <v>2126</v>
      </c>
      <c r="D861" s="482">
        <v>510</v>
      </c>
      <c r="E861" s="483">
        <v>1</v>
      </c>
      <c r="F861" s="484">
        <f t="shared" si="13"/>
        <v>510</v>
      </c>
      <c r="G861" s="236">
        <v>295</v>
      </c>
    </row>
    <row r="862" spans="1:7" ht="60">
      <c r="A862" s="741"/>
      <c r="B862" s="741"/>
      <c r="C862" s="243" t="s">
        <v>2127</v>
      </c>
      <c r="D862" s="482">
        <v>2000</v>
      </c>
      <c r="E862" s="483">
        <v>1</v>
      </c>
      <c r="F862" s="484">
        <f t="shared" si="13"/>
        <v>2000</v>
      </c>
      <c r="G862" s="236">
        <v>296</v>
      </c>
    </row>
    <row r="863" spans="1:7" ht="12">
      <c r="A863" s="741"/>
      <c r="B863" s="741"/>
      <c r="C863" s="243" t="s">
        <v>2128</v>
      </c>
      <c r="D863" s="482">
        <v>1500</v>
      </c>
      <c r="E863" s="483">
        <v>1</v>
      </c>
      <c r="F863" s="484">
        <f t="shared" si="13"/>
        <v>1500</v>
      </c>
      <c r="G863" s="236">
        <v>296</v>
      </c>
    </row>
    <row r="864" spans="1:7" ht="12">
      <c r="A864" s="741"/>
      <c r="B864" s="741"/>
      <c r="C864" s="243" t="s">
        <v>2129</v>
      </c>
      <c r="D864" s="482">
        <v>800</v>
      </c>
      <c r="E864" s="483">
        <v>1</v>
      </c>
      <c r="F864" s="484">
        <f t="shared" si="13"/>
        <v>800</v>
      </c>
      <c r="G864" s="236">
        <v>296</v>
      </c>
    </row>
    <row r="865" spans="1:7" ht="12">
      <c r="A865" s="741"/>
      <c r="B865" s="741"/>
      <c r="C865" s="243" t="s">
        <v>553</v>
      </c>
      <c r="D865" s="482">
        <v>5.5</v>
      </c>
      <c r="E865" s="483">
        <v>40</v>
      </c>
      <c r="F865" s="484">
        <f t="shared" si="13"/>
        <v>220</v>
      </c>
      <c r="G865" s="236">
        <v>296</v>
      </c>
    </row>
    <row r="866" spans="1:7" ht="36">
      <c r="A866" s="741"/>
      <c r="B866" s="739"/>
      <c r="C866" s="243" t="s">
        <v>2130</v>
      </c>
      <c r="D866" s="482">
        <v>15</v>
      </c>
      <c r="E866" s="483">
        <v>40</v>
      </c>
      <c r="F866" s="484">
        <f t="shared" si="13"/>
        <v>600</v>
      </c>
      <c r="G866" s="236">
        <v>296</v>
      </c>
    </row>
    <row r="867" spans="1:7" ht="144">
      <c r="A867" s="741"/>
      <c r="B867" s="738" t="s">
        <v>2131</v>
      </c>
      <c r="C867" s="243" t="s">
        <v>2132</v>
      </c>
      <c r="D867" s="482">
        <v>650</v>
      </c>
      <c r="E867" s="483">
        <v>2</v>
      </c>
      <c r="F867" s="484">
        <f t="shared" si="13"/>
        <v>1300</v>
      </c>
      <c r="G867" s="236">
        <v>297</v>
      </c>
    </row>
    <row r="868" spans="1:7" ht="12">
      <c r="A868" s="741"/>
      <c r="B868" s="741"/>
      <c r="C868" s="243" t="s">
        <v>2133</v>
      </c>
      <c r="D868" s="482">
        <v>37.5</v>
      </c>
      <c r="E868" s="483">
        <v>4</v>
      </c>
      <c r="F868" s="484">
        <f t="shared" si="13"/>
        <v>150</v>
      </c>
      <c r="G868" s="236">
        <v>297</v>
      </c>
    </row>
    <row r="869" spans="1:7" ht="84">
      <c r="A869" s="741"/>
      <c r="B869" s="741"/>
      <c r="C869" s="243" t="s">
        <v>2134</v>
      </c>
      <c r="D869" s="482">
        <v>0.69333333333333336</v>
      </c>
      <c r="E869" s="483">
        <v>375</v>
      </c>
      <c r="F869" s="484">
        <f t="shared" si="13"/>
        <v>260</v>
      </c>
      <c r="G869" s="236">
        <v>297</v>
      </c>
    </row>
    <row r="870" spans="1:7" ht="24">
      <c r="A870" s="741"/>
      <c r="B870" s="741"/>
      <c r="C870" s="243" t="s">
        <v>2135</v>
      </c>
      <c r="D870" s="482">
        <v>3000</v>
      </c>
      <c r="E870" s="483">
        <v>25</v>
      </c>
      <c r="F870" s="484">
        <f t="shared" si="13"/>
        <v>75000</v>
      </c>
      <c r="G870" s="236">
        <v>297</v>
      </c>
    </row>
    <row r="871" spans="1:7" ht="12">
      <c r="A871" s="741"/>
      <c r="B871" s="741"/>
      <c r="C871" s="243" t="s">
        <v>2136</v>
      </c>
      <c r="D871" s="482">
        <v>800</v>
      </c>
      <c r="E871" s="483">
        <v>50</v>
      </c>
      <c r="F871" s="484">
        <f t="shared" si="13"/>
        <v>40000</v>
      </c>
      <c r="G871" s="236">
        <v>297</v>
      </c>
    </row>
    <row r="872" spans="1:7" ht="242.25" customHeight="1">
      <c r="A872" s="741"/>
      <c r="B872" s="741"/>
      <c r="C872" s="243" t="s">
        <v>2137</v>
      </c>
      <c r="D872" s="482">
        <v>600</v>
      </c>
      <c r="E872" s="483">
        <v>10</v>
      </c>
      <c r="F872" s="484">
        <f t="shared" si="13"/>
        <v>6000</v>
      </c>
      <c r="G872" s="236">
        <v>297</v>
      </c>
    </row>
    <row r="873" spans="1:7" ht="12">
      <c r="A873" s="741"/>
      <c r="B873" s="741"/>
      <c r="C873" s="243" t="s">
        <v>2138</v>
      </c>
      <c r="D873" s="482">
        <v>200</v>
      </c>
      <c r="E873" s="483">
        <v>10</v>
      </c>
      <c r="F873" s="484">
        <f t="shared" si="13"/>
        <v>2000</v>
      </c>
      <c r="G873" s="236">
        <v>297</v>
      </c>
    </row>
    <row r="874" spans="1:7" ht="36">
      <c r="A874" s="741"/>
      <c r="B874" s="741"/>
      <c r="C874" s="243" t="s">
        <v>2139</v>
      </c>
      <c r="D874" s="482">
        <v>450</v>
      </c>
      <c r="E874" s="483">
        <v>10</v>
      </c>
      <c r="F874" s="484">
        <f t="shared" si="13"/>
        <v>4500</v>
      </c>
      <c r="G874" s="236">
        <v>297</v>
      </c>
    </row>
    <row r="875" spans="1:7" ht="24">
      <c r="A875" s="741"/>
      <c r="B875" s="741"/>
      <c r="C875" s="243" t="s">
        <v>2140</v>
      </c>
      <c r="D875" s="482">
        <v>50</v>
      </c>
      <c r="E875" s="483">
        <v>10</v>
      </c>
      <c r="F875" s="484">
        <f t="shared" si="13"/>
        <v>500</v>
      </c>
      <c r="G875" s="236">
        <v>297</v>
      </c>
    </row>
    <row r="876" spans="1:7" ht="24">
      <c r="A876" s="741"/>
      <c r="B876" s="741"/>
      <c r="C876" s="243" t="s">
        <v>2141</v>
      </c>
      <c r="D876" s="482">
        <v>53.8</v>
      </c>
      <c r="E876" s="483">
        <v>10</v>
      </c>
      <c r="F876" s="484">
        <f t="shared" si="13"/>
        <v>538</v>
      </c>
      <c r="G876" s="236">
        <v>297</v>
      </c>
    </row>
    <row r="877" spans="1:7" ht="24">
      <c r="A877" s="741"/>
      <c r="B877" s="741"/>
      <c r="C877" s="243" t="s">
        <v>2142</v>
      </c>
      <c r="D877" s="482">
        <v>80</v>
      </c>
      <c r="E877" s="483">
        <v>5</v>
      </c>
      <c r="F877" s="484">
        <f t="shared" si="13"/>
        <v>400</v>
      </c>
      <c r="G877" s="236">
        <v>297</v>
      </c>
    </row>
    <row r="878" spans="1:7" ht="24">
      <c r="A878" s="741"/>
      <c r="B878" s="741"/>
      <c r="C878" s="243" t="s">
        <v>2143</v>
      </c>
      <c r="D878" s="482">
        <v>8</v>
      </c>
      <c r="E878" s="483">
        <v>50</v>
      </c>
      <c r="F878" s="484">
        <f t="shared" si="13"/>
        <v>400</v>
      </c>
      <c r="G878" s="236">
        <v>297</v>
      </c>
    </row>
    <row r="879" spans="1:7" ht="24">
      <c r="A879" s="741"/>
      <c r="B879" s="741"/>
      <c r="C879" s="243" t="s">
        <v>2144</v>
      </c>
      <c r="D879" s="482">
        <v>100</v>
      </c>
      <c r="E879" s="483">
        <v>50</v>
      </c>
      <c r="F879" s="484">
        <f t="shared" si="13"/>
        <v>5000</v>
      </c>
      <c r="G879" s="236">
        <v>297</v>
      </c>
    </row>
    <row r="880" spans="1:7" ht="24">
      <c r="A880" s="741"/>
      <c r="B880" s="741"/>
      <c r="C880" s="243" t="s">
        <v>2145</v>
      </c>
      <c r="D880" s="482">
        <v>16</v>
      </c>
      <c r="E880" s="483">
        <v>50</v>
      </c>
      <c r="F880" s="484">
        <f t="shared" si="13"/>
        <v>800</v>
      </c>
      <c r="G880" s="236">
        <v>297</v>
      </c>
    </row>
    <row r="881" spans="1:7" ht="24">
      <c r="A881" s="741"/>
      <c r="B881" s="741"/>
      <c r="C881" s="243" t="s">
        <v>2146</v>
      </c>
      <c r="D881" s="482">
        <v>40</v>
      </c>
      <c r="E881" s="483">
        <v>25</v>
      </c>
      <c r="F881" s="484">
        <f t="shared" si="13"/>
        <v>1000</v>
      </c>
      <c r="G881" s="236">
        <v>297</v>
      </c>
    </row>
    <row r="882" spans="1:7" ht="24">
      <c r="A882" s="741"/>
      <c r="B882" s="741"/>
      <c r="C882" s="243" t="s">
        <v>2147</v>
      </c>
      <c r="D882" s="482">
        <v>0.9</v>
      </c>
      <c r="E882" s="483">
        <v>2000</v>
      </c>
      <c r="F882" s="484">
        <f t="shared" si="13"/>
        <v>1800</v>
      </c>
      <c r="G882" s="236">
        <v>297</v>
      </c>
    </row>
    <row r="883" spans="1:7" ht="24">
      <c r="A883" s="741"/>
      <c r="B883" s="741"/>
      <c r="C883" s="243" t="s">
        <v>2148</v>
      </c>
      <c r="D883" s="482">
        <v>0.75</v>
      </c>
      <c r="E883" s="483">
        <v>2000</v>
      </c>
      <c r="F883" s="484">
        <f t="shared" si="13"/>
        <v>1500</v>
      </c>
      <c r="G883" s="236">
        <v>297</v>
      </c>
    </row>
    <row r="884" spans="1:7" ht="24">
      <c r="A884" s="741"/>
      <c r="B884" s="741"/>
      <c r="C884" s="243" t="s">
        <v>2149</v>
      </c>
      <c r="D884" s="482">
        <v>625</v>
      </c>
      <c r="E884" s="483">
        <v>4</v>
      </c>
      <c r="F884" s="484">
        <f t="shared" si="13"/>
        <v>2500</v>
      </c>
      <c r="G884" s="236">
        <v>297</v>
      </c>
    </row>
    <row r="885" spans="1:7" ht="24">
      <c r="A885" s="741"/>
      <c r="B885" s="741"/>
      <c r="C885" s="243" t="s">
        <v>2149</v>
      </c>
      <c r="D885" s="482">
        <v>8</v>
      </c>
      <c r="E885" s="483">
        <v>50</v>
      </c>
      <c r="F885" s="484">
        <f t="shared" si="13"/>
        <v>400</v>
      </c>
      <c r="G885" s="236">
        <v>297</v>
      </c>
    </row>
    <row r="886" spans="1:7" ht="60">
      <c r="A886" s="741"/>
      <c r="B886" s="741"/>
      <c r="C886" s="243" t="s">
        <v>2150</v>
      </c>
      <c r="D886" s="482">
        <v>5</v>
      </c>
      <c r="E886" s="483">
        <v>1000</v>
      </c>
      <c r="F886" s="484">
        <f t="shared" si="13"/>
        <v>5000</v>
      </c>
      <c r="G886" s="236">
        <v>297</v>
      </c>
    </row>
    <row r="887" spans="1:7" ht="24">
      <c r="A887" s="741"/>
      <c r="B887" s="741"/>
      <c r="C887" s="243" t="s">
        <v>2151</v>
      </c>
      <c r="D887" s="482">
        <v>36</v>
      </c>
      <c r="E887" s="483">
        <v>50</v>
      </c>
      <c r="F887" s="484">
        <f t="shared" si="13"/>
        <v>1800</v>
      </c>
      <c r="G887" s="236">
        <v>297</v>
      </c>
    </row>
    <row r="888" spans="1:7" ht="36">
      <c r="A888" s="741"/>
      <c r="B888" s="741"/>
      <c r="C888" s="243" t="s">
        <v>2152</v>
      </c>
      <c r="D888" s="482">
        <v>6</v>
      </c>
      <c r="E888" s="483">
        <v>50</v>
      </c>
      <c r="F888" s="484">
        <f t="shared" si="13"/>
        <v>300</v>
      </c>
      <c r="G888" s="236">
        <v>297</v>
      </c>
    </row>
    <row r="889" spans="1:7" ht="12">
      <c r="A889" s="741"/>
      <c r="B889" s="741"/>
      <c r="C889" s="243" t="s">
        <v>2153</v>
      </c>
      <c r="D889" s="482">
        <v>30</v>
      </c>
      <c r="E889" s="483">
        <v>50</v>
      </c>
      <c r="F889" s="484">
        <f t="shared" si="13"/>
        <v>1500</v>
      </c>
      <c r="G889" s="236">
        <v>297</v>
      </c>
    </row>
    <row r="890" spans="1:7" ht="12">
      <c r="A890" s="741"/>
      <c r="B890" s="741"/>
      <c r="C890" s="243" t="s">
        <v>2154</v>
      </c>
      <c r="D890" s="482">
        <v>214.28571428571428</v>
      </c>
      <c r="E890" s="483">
        <v>70</v>
      </c>
      <c r="F890" s="484">
        <f t="shared" ref="F890:F953" si="14">D890*E890</f>
        <v>15000</v>
      </c>
      <c r="G890" s="236">
        <v>297</v>
      </c>
    </row>
    <row r="891" spans="1:7" ht="24">
      <c r="A891" s="741"/>
      <c r="B891" s="741"/>
      <c r="C891" s="243" t="s">
        <v>2155</v>
      </c>
      <c r="D891" s="482">
        <v>20</v>
      </c>
      <c r="E891" s="483">
        <v>100</v>
      </c>
      <c r="F891" s="484">
        <f t="shared" si="14"/>
        <v>2000</v>
      </c>
      <c r="G891" s="236">
        <v>297</v>
      </c>
    </row>
    <row r="892" spans="1:7" ht="24">
      <c r="A892" s="741"/>
      <c r="B892" s="741"/>
      <c r="C892" s="243" t="s">
        <v>2156</v>
      </c>
      <c r="D892" s="482">
        <v>6.666666666666667</v>
      </c>
      <c r="E892" s="483">
        <v>75</v>
      </c>
      <c r="F892" s="484">
        <f t="shared" si="14"/>
        <v>500</v>
      </c>
      <c r="G892" s="236">
        <v>297</v>
      </c>
    </row>
    <row r="893" spans="1:7" ht="36">
      <c r="A893" s="741"/>
      <c r="B893" s="741"/>
      <c r="C893" s="243" t="s">
        <v>2157</v>
      </c>
      <c r="D893" s="482">
        <v>250</v>
      </c>
      <c r="E893" s="483">
        <v>4</v>
      </c>
      <c r="F893" s="484">
        <f t="shared" si="14"/>
        <v>1000</v>
      </c>
      <c r="G893" s="236">
        <v>297</v>
      </c>
    </row>
    <row r="894" spans="1:7" ht="36">
      <c r="A894" s="741"/>
      <c r="B894" s="741"/>
      <c r="C894" s="243" t="s">
        <v>2158</v>
      </c>
      <c r="D894" s="482">
        <v>2500</v>
      </c>
      <c r="E894" s="483">
        <v>4</v>
      </c>
      <c r="F894" s="484">
        <f t="shared" si="14"/>
        <v>10000</v>
      </c>
      <c r="G894" s="236">
        <v>297</v>
      </c>
    </row>
    <row r="895" spans="1:7" ht="36">
      <c r="A895" s="741"/>
      <c r="B895" s="741"/>
      <c r="C895" s="243" t="s">
        <v>2159</v>
      </c>
      <c r="D895" s="482">
        <v>2500</v>
      </c>
      <c r="E895" s="483">
        <v>4</v>
      </c>
      <c r="F895" s="484">
        <f t="shared" si="14"/>
        <v>10000</v>
      </c>
      <c r="G895" s="236">
        <v>297</v>
      </c>
    </row>
    <row r="896" spans="1:7" ht="36">
      <c r="A896" s="741"/>
      <c r="B896" s="741"/>
      <c r="C896" s="243" t="s">
        <v>2160</v>
      </c>
      <c r="D896" s="482">
        <v>2500</v>
      </c>
      <c r="E896" s="483">
        <v>4</v>
      </c>
      <c r="F896" s="484">
        <f t="shared" si="14"/>
        <v>10000</v>
      </c>
      <c r="G896" s="236">
        <v>297</v>
      </c>
    </row>
    <row r="897" spans="1:7" ht="36">
      <c r="A897" s="741"/>
      <c r="B897" s="741"/>
      <c r="C897" s="243" t="s">
        <v>2161</v>
      </c>
      <c r="D897" s="482">
        <v>500</v>
      </c>
      <c r="E897" s="483">
        <v>4</v>
      </c>
      <c r="F897" s="484">
        <f t="shared" si="14"/>
        <v>2000</v>
      </c>
      <c r="G897" s="236">
        <v>297</v>
      </c>
    </row>
    <row r="898" spans="1:7" ht="36">
      <c r="A898" s="741"/>
      <c r="B898" s="741"/>
      <c r="C898" s="243" t="s">
        <v>2162</v>
      </c>
      <c r="D898" s="482">
        <v>1250</v>
      </c>
      <c r="E898" s="483">
        <v>4</v>
      </c>
      <c r="F898" s="484">
        <f t="shared" si="14"/>
        <v>5000</v>
      </c>
      <c r="G898" s="236">
        <v>297</v>
      </c>
    </row>
    <row r="899" spans="1:7" ht="24">
      <c r="A899" s="741"/>
      <c r="B899" s="741"/>
      <c r="C899" s="243" t="s">
        <v>2163</v>
      </c>
      <c r="D899" s="482">
        <v>12500</v>
      </c>
      <c r="E899" s="483">
        <v>4</v>
      </c>
      <c r="F899" s="484">
        <f t="shared" si="14"/>
        <v>50000</v>
      </c>
      <c r="G899" s="236">
        <v>297</v>
      </c>
    </row>
    <row r="900" spans="1:7" ht="78.75" customHeight="1">
      <c r="A900" s="741"/>
      <c r="B900" s="741"/>
      <c r="C900" s="243" t="s">
        <v>2164</v>
      </c>
      <c r="D900" s="482">
        <v>18.75</v>
      </c>
      <c r="E900" s="483">
        <v>4</v>
      </c>
      <c r="F900" s="484">
        <f t="shared" si="14"/>
        <v>75</v>
      </c>
      <c r="G900" s="236">
        <v>297</v>
      </c>
    </row>
    <row r="901" spans="1:7" ht="24">
      <c r="A901" s="741"/>
      <c r="B901" s="741"/>
      <c r="C901" s="243" t="s">
        <v>2165</v>
      </c>
      <c r="D901" s="482">
        <v>80</v>
      </c>
      <c r="E901" s="483">
        <v>2</v>
      </c>
      <c r="F901" s="484">
        <f t="shared" si="14"/>
        <v>160</v>
      </c>
      <c r="G901" s="236">
        <v>297</v>
      </c>
    </row>
    <row r="902" spans="1:7" ht="12">
      <c r="A902" s="741"/>
      <c r="B902" s="741"/>
      <c r="C902" s="243" t="s">
        <v>2166</v>
      </c>
      <c r="D902" s="482">
        <v>400</v>
      </c>
      <c r="E902" s="483">
        <v>2</v>
      </c>
      <c r="F902" s="484">
        <f t="shared" si="14"/>
        <v>800</v>
      </c>
      <c r="G902" s="236">
        <v>297</v>
      </c>
    </row>
    <row r="903" spans="1:7" ht="24">
      <c r="A903" s="741"/>
      <c r="B903" s="741"/>
      <c r="C903" s="243" t="s">
        <v>2167</v>
      </c>
      <c r="D903" s="482">
        <v>600</v>
      </c>
      <c r="E903" s="483">
        <v>2</v>
      </c>
      <c r="F903" s="484">
        <f t="shared" si="14"/>
        <v>1200</v>
      </c>
      <c r="G903" s="236">
        <v>297</v>
      </c>
    </row>
    <row r="904" spans="1:7" ht="24">
      <c r="A904" s="741"/>
      <c r="B904" s="741"/>
      <c r="C904" s="243" t="s">
        <v>2168</v>
      </c>
      <c r="D904" s="482">
        <v>0.6</v>
      </c>
      <c r="E904" s="483">
        <v>50</v>
      </c>
      <c r="F904" s="484">
        <f t="shared" si="14"/>
        <v>30</v>
      </c>
      <c r="G904" s="236">
        <v>297</v>
      </c>
    </row>
    <row r="905" spans="1:7" ht="24">
      <c r="A905" s="741"/>
      <c r="B905" s="741"/>
      <c r="C905" s="243" t="s">
        <v>2169</v>
      </c>
      <c r="D905" s="482">
        <v>0.6</v>
      </c>
      <c r="E905" s="483">
        <v>50</v>
      </c>
      <c r="F905" s="484">
        <f t="shared" si="14"/>
        <v>30</v>
      </c>
      <c r="G905" s="236">
        <v>297</v>
      </c>
    </row>
    <row r="906" spans="1:7" ht="24">
      <c r="A906" s="741"/>
      <c r="B906" s="741"/>
      <c r="C906" s="243" t="s">
        <v>2170</v>
      </c>
      <c r="D906" s="482">
        <v>2</v>
      </c>
      <c r="E906" s="483">
        <v>2</v>
      </c>
      <c r="F906" s="484">
        <f t="shared" si="14"/>
        <v>4</v>
      </c>
      <c r="G906" s="236">
        <v>297</v>
      </c>
    </row>
    <row r="907" spans="1:7" ht="24">
      <c r="A907" s="741"/>
      <c r="B907" s="741"/>
      <c r="C907" s="243" t="s">
        <v>2171</v>
      </c>
      <c r="D907" s="482">
        <v>4</v>
      </c>
      <c r="E907" s="483">
        <v>1</v>
      </c>
      <c r="F907" s="484">
        <f t="shared" si="14"/>
        <v>4</v>
      </c>
      <c r="G907" s="236">
        <v>297</v>
      </c>
    </row>
    <row r="908" spans="1:7" ht="24">
      <c r="A908" s="741"/>
      <c r="B908" s="741"/>
      <c r="C908" s="243" t="s">
        <v>2172</v>
      </c>
      <c r="D908" s="482">
        <v>75</v>
      </c>
      <c r="E908" s="483">
        <v>2</v>
      </c>
      <c r="F908" s="484">
        <f t="shared" si="14"/>
        <v>150</v>
      </c>
      <c r="G908" s="236">
        <v>297</v>
      </c>
    </row>
    <row r="909" spans="1:7" ht="48">
      <c r="A909" s="741"/>
      <c r="B909" s="741"/>
      <c r="C909" s="243" t="s">
        <v>2173</v>
      </c>
      <c r="D909" s="482">
        <v>346.15384615384613</v>
      </c>
      <c r="E909" s="483">
        <v>13</v>
      </c>
      <c r="F909" s="484">
        <f t="shared" si="14"/>
        <v>4500</v>
      </c>
      <c r="G909" s="236">
        <v>297</v>
      </c>
    </row>
    <row r="910" spans="1:7" ht="24">
      <c r="A910" s="741"/>
      <c r="B910" s="741"/>
      <c r="C910" s="243" t="s">
        <v>2174</v>
      </c>
      <c r="D910" s="482">
        <v>125</v>
      </c>
      <c r="E910" s="483">
        <v>4</v>
      </c>
      <c r="F910" s="484">
        <f t="shared" si="14"/>
        <v>500</v>
      </c>
      <c r="G910" s="236">
        <v>297</v>
      </c>
    </row>
    <row r="911" spans="1:7" ht="24">
      <c r="A911" s="741"/>
      <c r="B911" s="741"/>
      <c r="C911" s="243" t="s">
        <v>2175</v>
      </c>
      <c r="D911" s="482">
        <v>2200</v>
      </c>
      <c r="E911" s="483">
        <v>5</v>
      </c>
      <c r="F911" s="484">
        <f t="shared" si="14"/>
        <v>11000</v>
      </c>
      <c r="G911" s="236">
        <v>297</v>
      </c>
    </row>
    <row r="912" spans="1:7" ht="24">
      <c r="A912" s="741"/>
      <c r="B912" s="741"/>
      <c r="C912" s="243" t="s">
        <v>2176</v>
      </c>
      <c r="D912" s="482">
        <v>357.5</v>
      </c>
      <c r="E912" s="483">
        <v>10</v>
      </c>
      <c r="F912" s="484">
        <f t="shared" si="14"/>
        <v>3575</v>
      </c>
      <c r="G912" s="236">
        <v>297</v>
      </c>
    </row>
    <row r="913" spans="1:7" ht="96">
      <c r="A913" s="741"/>
      <c r="B913" s="741"/>
      <c r="C913" s="243" t="s">
        <v>2177</v>
      </c>
      <c r="D913" s="482">
        <v>20</v>
      </c>
      <c r="E913" s="483">
        <v>10</v>
      </c>
      <c r="F913" s="484">
        <f t="shared" si="14"/>
        <v>200</v>
      </c>
      <c r="G913" s="236">
        <v>297</v>
      </c>
    </row>
    <row r="914" spans="1:7" ht="36">
      <c r="A914" s="741"/>
      <c r="B914" s="741"/>
      <c r="C914" s="243" t="s">
        <v>2178</v>
      </c>
      <c r="D914" s="482">
        <v>90</v>
      </c>
      <c r="E914" s="483">
        <v>10</v>
      </c>
      <c r="F914" s="484">
        <f t="shared" si="14"/>
        <v>900</v>
      </c>
      <c r="G914" s="236">
        <v>297</v>
      </c>
    </row>
    <row r="915" spans="1:7" ht="60">
      <c r="A915" s="741"/>
      <c r="B915" s="741"/>
      <c r="C915" s="243" t="s">
        <v>2179</v>
      </c>
      <c r="D915" s="482">
        <v>1250</v>
      </c>
      <c r="E915" s="483">
        <v>1</v>
      </c>
      <c r="F915" s="484">
        <f t="shared" si="14"/>
        <v>1250</v>
      </c>
      <c r="G915" s="236">
        <v>297</v>
      </c>
    </row>
    <row r="916" spans="1:7" ht="36">
      <c r="A916" s="741"/>
      <c r="B916" s="741"/>
      <c r="C916" s="243" t="s">
        <v>2180</v>
      </c>
      <c r="D916" s="482">
        <v>800</v>
      </c>
      <c r="E916" s="483">
        <v>1</v>
      </c>
      <c r="F916" s="484">
        <f t="shared" si="14"/>
        <v>800</v>
      </c>
      <c r="G916" s="236">
        <v>297</v>
      </c>
    </row>
    <row r="917" spans="1:7" ht="24">
      <c r="A917" s="741"/>
      <c r="B917" s="741"/>
      <c r="C917" s="243" t="s">
        <v>2181</v>
      </c>
      <c r="D917" s="482">
        <v>300</v>
      </c>
      <c r="E917" s="483">
        <v>5</v>
      </c>
      <c r="F917" s="484">
        <f t="shared" si="14"/>
        <v>1500</v>
      </c>
      <c r="G917" s="236">
        <v>297</v>
      </c>
    </row>
    <row r="918" spans="1:7" ht="24">
      <c r="A918" s="741"/>
      <c r="B918" s="741"/>
      <c r="C918" s="243" t="s">
        <v>2182</v>
      </c>
      <c r="D918" s="482">
        <v>9.4444444444444446</v>
      </c>
      <c r="E918" s="483">
        <v>18</v>
      </c>
      <c r="F918" s="484">
        <f t="shared" si="14"/>
        <v>170</v>
      </c>
      <c r="G918" s="236">
        <v>297</v>
      </c>
    </row>
    <row r="919" spans="1:7" ht="24">
      <c r="A919" s="741"/>
      <c r="B919" s="741"/>
      <c r="C919" s="243" t="s">
        <v>2183</v>
      </c>
      <c r="D919" s="482">
        <v>34</v>
      </c>
      <c r="E919" s="483">
        <v>5</v>
      </c>
      <c r="F919" s="484">
        <f t="shared" si="14"/>
        <v>170</v>
      </c>
      <c r="G919" s="236">
        <v>297</v>
      </c>
    </row>
    <row r="920" spans="1:7" ht="24">
      <c r="A920" s="741"/>
      <c r="B920" s="741"/>
      <c r="C920" s="243" t="s">
        <v>2184</v>
      </c>
      <c r="D920" s="482">
        <v>40</v>
      </c>
      <c r="E920" s="483">
        <v>5</v>
      </c>
      <c r="F920" s="484">
        <f t="shared" si="14"/>
        <v>200</v>
      </c>
      <c r="G920" s="236">
        <v>297</v>
      </c>
    </row>
    <row r="921" spans="1:7" ht="60">
      <c r="A921" s="741"/>
      <c r="B921" s="741"/>
      <c r="C921" s="243" t="s">
        <v>2185</v>
      </c>
      <c r="D921" s="482">
        <v>572</v>
      </c>
      <c r="E921" s="483">
        <v>5</v>
      </c>
      <c r="F921" s="484">
        <f t="shared" si="14"/>
        <v>2860</v>
      </c>
      <c r="G921" s="236">
        <v>297</v>
      </c>
    </row>
    <row r="922" spans="1:7" ht="48">
      <c r="A922" s="741"/>
      <c r="B922" s="741"/>
      <c r="C922" s="243" t="s">
        <v>2186</v>
      </c>
      <c r="D922" s="482">
        <v>136.36363636363637</v>
      </c>
      <c r="E922" s="483">
        <v>33</v>
      </c>
      <c r="F922" s="484">
        <f t="shared" si="14"/>
        <v>4500</v>
      </c>
      <c r="G922" s="236">
        <v>297</v>
      </c>
    </row>
    <row r="923" spans="1:7" ht="48">
      <c r="A923" s="741"/>
      <c r="B923" s="741"/>
      <c r="C923" s="243" t="s">
        <v>2187</v>
      </c>
      <c r="D923" s="482">
        <v>176.92307692307693</v>
      </c>
      <c r="E923" s="483">
        <v>13</v>
      </c>
      <c r="F923" s="484">
        <f t="shared" si="14"/>
        <v>2300</v>
      </c>
      <c r="G923" s="236">
        <v>297</v>
      </c>
    </row>
    <row r="924" spans="1:7" ht="60">
      <c r="A924" s="741"/>
      <c r="B924" s="741"/>
      <c r="C924" s="243" t="s">
        <v>2188</v>
      </c>
      <c r="D924" s="482">
        <v>416.66666666666669</v>
      </c>
      <c r="E924" s="483">
        <v>12</v>
      </c>
      <c r="F924" s="484">
        <f t="shared" si="14"/>
        <v>5000</v>
      </c>
      <c r="G924" s="236">
        <v>297</v>
      </c>
    </row>
    <row r="925" spans="1:7" ht="84">
      <c r="A925" s="741"/>
      <c r="B925" s="741"/>
      <c r="C925" s="243" t="s">
        <v>2189</v>
      </c>
      <c r="D925" s="482">
        <v>33.333333333333336</v>
      </c>
      <c r="E925" s="483">
        <v>6</v>
      </c>
      <c r="F925" s="484">
        <f t="shared" si="14"/>
        <v>200</v>
      </c>
      <c r="G925" s="236">
        <v>297</v>
      </c>
    </row>
    <row r="926" spans="1:7" ht="84">
      <c r="A926" s="741"/>
      <c r="B926" s="741"/>
      <c r="C926" s="243" t="s">
        <v>2190</v>
      </c>
      <c r="D926" s="482">
        <v>2</v>
      </c>
      <c r="E926" s="483">
        <v>100</v>
      </c>
      <c r="F926" s="484">
        <f t="shared" si="14"/>
        <v>200</v>
      </c>
      <c r="G926" s="236">
        <v>297</v>
      </c>
    </row>
    <row r="927" spans="1:7" ht="84">
      <c r="A927" s="741"/>
      <c r="B927" s="741"/>
      <c r="C927" s="243" t="s">
        <v>2191</v>
      </c>
      <c r="D927" s="482">
        <v>10</v>
      </c>
      <c r="E927" s="483">
        <v>20</v>
      </c>
      <c r="F927" s="484">
        <f t="shared" si="14"/>
        <v>200</v>
      </c>
      <c r="G927" s="236">
        <v>297</v>
      </c>
    </row>
    <row r="928" spans="1:7" ht="48">
      <c r="A928" s="741"/>
      <c r="B928" s="741"/>
      <c r="C928" s="243" t="s">
        <v>2192</v>
      </c>
      <c r="D928" s="482">
        <v>45</v>
      </c>
      <c r="E928" s="483">
        <v>20</v>
      </c>
      <c r="F928" s="484">
        <f t="shared" si="14"/>
        <v>900</v>
      </c>
      <c r="G928" s="236">
        <v>297</v>
      </c>
    </row>
    <row r="929" spans="1:7" ht="48">
      <c r="A929" s="741"/>
      <c r="B929" s="741"/>
      <c r="C929" s="243" t="s">
        <v>2193</v>
      </c>
      <c r="D929" s="482">
        <v>50</v>
      </c>
      <c r="E929" s="483">
        <v>20</v>
      </c>
      <c r="F929" s="484">
        <f t="shared" si="14"/>
        <v>1000</v>
      </c>
      <c r="G929" s="236">
        <v>297</v>
      </c>
    </row>
    <row r="930" spans="1:7" ht="24">
      <c r="A930" s="741"/>
      <c r="B930" s="741"/>
      <c r="C930" s="243" t="s">
        <v>2194</v>
      </c>
      <c r="D930" s="482">
        <v>0.75</v>
      </c>
      <c r="E930" s="483">
        <v>20</v>
      </c>
      <c r="F930" s="484">
        <f t="shared" si="14"/>
        <v>15</v>
      </c>
      <c r="G930" s="236">
        <v>297</v>
      </c>
    </row>
    <row r="931" spans="1:7" ht="24">
      <c r="A931" s="741"/>
      <c r="B931" s="741"/>
      <c r="C931" s="243" t="s">
        <v>2195</v>
      </c>
      <c r="D931" s="482">
        <v>0.75</v>
      </c>
      <c r="E931" s="483">
        <v>20</v>
      </c>
      <c r="F931" s="484">
        <f t="shared" si="14"/>
        <v>15</v>
      </c>
      <c r="G931" s="236">
        <v>297</v>
      </c>
    </row>
    <row r="932" spans="1:7" ht="36">
      <c r="A932" s="741"/>
      <c r="B932" s="741"/>
      <c r="C932" s="243" t="s">
        <v>2196</v>
      </c>
      <c r="D932" s="482">
        <v>150</v>
      </c>
      <c r="E932" s="483">
        <v>20</v>
      </c>
      <c r="F932" s="484">
        <f t="shared" si="14"/>
        <v>3000</v>
      </c>
      <c r="G932" s="236">
        <v>297</v>
      </c>
    </row>
    <row r="933" spans="1:7" ht="48">
      <c r="A933" s="741"/>
      <c r="B933" s="741"/>
      <c r="C933" s="243" t="s">
        <v>2197</v>
      </c>
      <c r="D933" s="482">
        <v>31.578947368421051</v>
      </c>
      <c r="E933" s="483">
        <v>95</v>
      </c>
      <c r="F933" s="484">
        <f t="shared" si="14"/>
        <v>3000</v>
      </c>
      <c r="G933" s="236">
        <v>297</v>
      </c>
    </row>
    <row r="934" spans="1:7" ht="36">
      <c r="A934" s="741"/>
      <c r="B934" s="741"/>
      <c r="C934" s="243" t="s">
        <v>2198</v>
      </c>
      <c r="D934" s="482">
        <v>31.578947368421051</v>
      </c>
      <c r="E934" s="483">
        <v>95</v>
      </c>
      <c r="F934" s="484">
        <f t="shared" si="14"/>
        <v>3000</v>
      </c>
      <c r="G934" s="236">
        <v>297</v>
      </c>
    </row>
    <row r="935" spans="1:7" ht="36">
      <c r="A935" s="741"/>
      <c r="B935" s="741"/>
      <c r="C935" s="243" t="s">
        <v>2199</v>
      </c>
      <c r="D935" s="482">
        <v>120</v>
      </c>
      <c r="E935" s="483">
        <v>25</v>
      </c>
      <c r="F935" s="484">
        <f t="shared" si="14"/>
        <v>3000</v>
      </c>
      <c r="G935" s="236">
        <v>297</v>
      </c>
    </row>
    <row r="936" spans="1:7" ht="24">
      <c r="A936" s="741"/>
      <c r="B936" s="741"/>
      <c r="C936" s="243" t="s">
        <v>2200</v>
      </c>
      <c r="D936" s="482">
        <v>980</v>
      </c>
      <c r="E936" s="483">
        <v>25</v>
      </c>
      <c r="F936" s="484">
        <f t="shared" si="14"/>
        <v>24500</v>
      </c>
      <c r="G936" s="236">
        <v>297</v>
      </c>
    </row>
    <row r="937" spans="1:7" ht="24">
      <c r="A937" s="741"/>
      <c r="B937" s="741"/>
      <c r="C937" s="243" t="s">
        <v>2201</v>
      </c>
      <c r="D937" s="482">
        <v>210</v>
      </c>
      <c r="E937" s="483">
        <v>100</v>
      </c>
      <c r="F937" s="484">
        <f t="shared" si="14"/>
        <v>21000</v>
      </c>
      <c r="G937" s="236">
        <v>297</v>
      </c>
    </row>
    <row r="938" spans="1:7" ht="12">
      <c r="A938" s="741"/>
      <c r="B938" s="741"/>
      <c r="C938" s="243" t="s">
        <v>2202</v>
      </c>
      <c r="D938" s="482">
        <v>0.5</v>
      </c>
      <c r="E938" s="483">
        <v>10</v>
      </c>
      <c r="F938" s="484">
        <f t="shared" si="14"/>
        <v>5</v>
      </c>
      <c r="G938" s="236">
        <v>297</v>
      </c>
    </row>
    <row r="939" spans="1:7" ht="24">
      <c r="A939" s="741"/>
      <c r="B939" s="741"/>
      <c r="C939" s="243" t="s">
        <v>2203</v>
      </c>
      <c r="D939" s="482">
        <v>6.666666666666667</v>
      </c>
      <c r="E939" s="483">
        <v>3</v>
      </c>
      <c r="F939" s="484">
        <f t="shared" si="14"/>
        <v>20</v>
      </c>
      <c r="G939" s="236">
        <v>297</v>
      </c>
    </row>
    <row r="940" spans="1:7" ht="36">
      <c r="A940" s="741"/>
      <c r="B940" s="741"/>
      <c r="C940" s="243" t="s">
        <v>2204</v>
      </c>
      <c r="D940" s="482">
        <v>2100</v>
      </c>
      <c r="E940" s="483">
        <v>1</v>
      </c>
      <c r="F940" s="484">
        <f t="shared" si="14"/>
        <v>2100</v>
      </c>
      <c r="G940" s="236">
        <v>297</v>
      </c>
    </row>
    <row r="941" spans="1:7" ht="24">
      <c r="A941" s="741"/>
      <c r="B941" s="741"/>
      <c r="C941" s="243" t="s">
        <v>2205</v>
      </c>
      <c r="D941" s="482">
        <v>2.5</v>
      </c>
      <c r="E941" s="483">
        <v>30</v>
      </c>
      <c r="F941" s="484">
        <f t="shared" si="14"/>
        <v>75</v>
      </c>
      <c r="G941" s="236">
        <v>297</v>
      </c>
    </row>
    <row r="942" spans="1:7" ht="24">
      <c r="A942" s="741"/>
      <c r="B942" s="741"/>
      <c r="C942" s="243" t="s">
        <v>2206</v>
      </c>
      <c r="D942" s="482">
        <v>3000</v>
      </c>
      <c r="E942" s="483">
        <v>1</v>
      </c>
      <c r="F942" s="484">
        <f t="shared" si="14"/>
        <v>3000</v>
      </c>
      <c r="G942" s="236">
        <v>297</v>
      </c>
    </row>
    <row r="943" spans="1:7" ht="48">
      <c r="A943" s="741"/>
      <c r="B943" s="741"/>
      <c r="C943" s="243" t="s">
        <v>2207</v>
      </c>
      <c r="D943" s="482">
        <v>25</v>
      </c>
      <c r="E943" s="483">
        <v>200</v>
      </c>
      <c r="F943" s="484">
        <f t="shared" si="14"/>
        <v>5000</v>
      </c>
      <c r="G943" s="236">
        <v>298</v>
      </c>
    </row>
    <row r="944" spans="1:7" ht="36">
      <c r="A944" s="741"/>
      <c r="B944" s="741"/>
      <c r="C944" s="243" t="s">
        <v>2208</v>
      </c>
      <c r="D944" s="482">
        <v>225</v>
      </c>
      <c r="E944" s="483">
        <v>1</v>
      </c>
      <c r="F944" s="484">
        <f t="shared" si="14"/>
        <v>225</v>
      </c>
      <c r="G944" s="236">
        <v>298</v>
      </c>
    </row>
    <row r="945" spans="1:7" ht="24">
      <c r="A945" s="741"/>
      <c r="B945" s="741"/>
      <c r="C945" s="243" t="s">
        <v>2209</v>
      </c>
      <c r="D945" s="482">
        <v>75</v>
      </c>
      <c r="E945" s="483">
        <v>2</v>
      </c>
      <c r="F945" s="484">
        <f t="shared" si="14"/>
        <v>150</v>
      </c>
      <c r="G945" s="236">
        <v>298</v>
      </c>
    </row>
    <row r="946" spans="1:7" ht="72">
      <c r="A946" s="741"/>
      <c r="B946" s="741"/>
      <c r="C946" s="243" t="s">
        <v>2210</v>
      </c>
      <c r="D946" s="482">
        <v>133.33333333333334</v>
      </c>
      <c r="E946" s="483">
        <v>3</v>
      </c>
      <c r="F946" s="484">
        <f t="shared" si="14"/>
        <v>400</v>
      </c>
      <c r="G946" s="236">
        <v>298</v>
      </c>
    </row>
    <row r="947" spans="1:7" ht="36">
      <c r="A947" s="741"/>
      <c r="B947" s="741"/>
      <c r="C947" s="243" t="s">
        <v>2211</v>
      </c>
      <c r="D947" s="482">
        <v>615.38461538461536</v>
      </c>
      <c r="E947" s="483">
        <v>26</v>
      </c>
      <c r="F947" s="484">
        <f t="shared" si="14"/>
        <v>16000</v>
      </c>
      <c r="G947" s="236">
        <v>298</v>
      </c>
    </row>
    <row r="948" spans="1:7" ht="48">
      <c r="A948" s="741"/>
      <c r="B948" s="741"/>
      <c r="C948" s="243" t="s">
        <v>2212</v>
      </c>
      <c r="D948" s="482">
        <v>700</v>
      </c>
      <c r="E948" s="483">
        <v>20</v>
      </c>
      <c r="F948" s="484">
        <f t="shared" si="14"/>
        <v>14000</v>
      </c>
      <c r="G948" s="236">
        <v>298</v>
      </c>
    </row>
    <row r="949" spans="1:7" ht="36">
      <c r="A949" s="741"/>
      <c r="B949" s="741"/>
      <c r="C949" s="243" t="s">
        <v>2213</v>
      </c>
      <c r="D949" s="482">
        <v>1088</v>
      </c>
      <c r="E949" s="483">
        <v>5</v>
      </c>
      <c r="F949" s="484">
        <f t="shared" si="14"/>
        <v>5440</v>
      </c>
      <c r="G949" s="236">
        <v>298</v>
      </c>
    </row>
    <row r="950" spans="1:7" ht="36">
      <c r="A950" s="741"/>
      <c r="B950" s="741"/>
      <c r="C950" s="243" t="s">
        <v>2214</v>
      </c>
      <c r="D950" s="482">
        <v>644.79999999999995</v>
      </c>
      <c r="E950" s="483">
        <v>20</v>
      </c>
      <c r="F950" s="484">
        <f t="shared" si="14"/>
        <v>12896</v>
      </c>
      <c r="G950" s="236">
        <v>298</v>
      </c>
    </row>
    <row r="951" spans="1:7" ht="48">
      <c r="A951" s="741"/>
      <c r="B951" s="741"/>
      <c r="C951" s="243" t="s">
        <v>2215</v>
      </c>
      <c r="D951" s="482">
        <v>6233.1</v>
      </c>
      <c r="E951" s="483">
        <v>10</v>
      </c>
      <c r="F951" s="484">
        <f t="shared" si="14"/>
        <v>62331</v>
      </c>
      <c r="G951" s="236">
        <v>298</v>
      </c>
    </row>
    <row r="952" spans="1:7" ht="48">
      <c r="A952" s="741"/>
      <c r="B952" s="741"/>
      <c r="C952" s="243" t="s">
        <v>2216</v>
      </c>
      <c r="D952" s="482">
        <v>487.5</v>
      </c>
      <c r="E952" s="483">
        <v>10</v>
      </c>
      <c r="F952" s="484">
        <f t="shared" si="14"/>
        <v>4875</v>
      </c>
      <c r="G952" s="236">
        <v>298</v>
      </c>
    </row>
    <row r="953" spans="1:7" ht="36">
      <c r="A953" s="741"/>
      <c r="B953" s="741"/>
      <c r="C953" s="243" t="s">
        <v>2217</v>
      </c>
      <c r="D953" s="482">
        <v>530</v>
      </c>
      <c r="E953" s="483">
        <v>5</v>
      </c>
      <c r="F953" s="484">
        <f t="shared" si="14"/>
        <v>2650</v>
      </c>
      <c r="G953" s="236">
        <v>298</v>
      </c>
    </row>
    <row r="954" spans="1:7" ht="48">
      <c r="A954" s="741"/>
      <c r="B954" s="741"/>
      <c r="C954" s="243" t="s">
        <v>2218</v>
      </c>
      <c r="D954" s="482">
        <v>1200</v>
      </c>
      <c r="E954" s="483">
        <v>1</v>
      </c>
      <c r="F954" s="484">
        <f t="shared" ref="F954:F1017" si="15">D954*E954</f>
        <v>1200</v>
      </c>
      <c r="G954" s="236">
        <v>298</v>
      </c>
    </row>
    <row r="955" spans="1:7" ht="48">
      <c r="A955" s="741"/>
      <c r="B955" s="741"/>
      <c r="C955" s="243" t="s">
        <v>2219</v>
      </c>
      <c r="D955" s="482">
        <v>750</v>
      </c>
      <c r="E955" s="483">
        <v>2</v>
      </c>
      <c r="F955" s="484">
        <f t="shared" si="15"/>
        <v>1500</v>
      </c>
      <c r="G955" s="236">
        <v>298</v>
      </c>
    </row>
    <row r="956" spans="1:7" ht="36">
      <c r="A956" s="741"/>
      <c r="B956" s="741"/>
      <c r="C956" s="243" t="s">
        <v>2220</v>
      </c>
      <c r="D956" s="482">
        <v>375</v>
      </c>
      <c r="E956" s="483">
        <v>2</v>
      </c>
      <c r="F956" s="484">
        <f t="shared" si="15"/>
        <v>750</v>
      </c>
      <c r="G956" s="236">
        <v>298</v>
      </c>
    </row>
    <row r="957" spans="1:7" ht="36">
      <c r="A957" s="741"/>
      <c r="B957" s="741"/>
      <c r="C957" s="243" t="s">
        <v>2221</v>
      </c>
      <c r="D957" s="482">
        <v>2200</v>
      </c>
      <c r="E957" s="483">
        <v>1</v>
      </c>
      <c r="F957" s="484">
        <f t="shared" si="15"/>
        <v>2200</v>
      </c>
      <c r="G957" s="236">
        <v>298</v>
      </c>
    </row>
    <row r="958" spans="1:7" ht="72">
      <c r="A958" s="741"/>
      <c r="B958" s="741"/>
      <c r="C958" s="243" t="s">
        <v>2222</v>
      </c>
      <c r="D958" s="482">
        <v>380</v>
      </c>
      <c r="E958" s="483">
        <v>5</v>
      </c>
      <c r="F958" s="484">
        <f t="shared" si="15"/>
        <v>1900</v>
      </c>
      <c r="G958" s="236">
        <v>298</v>
      </c>
    </row>
    <row r="959" spans="1:7" ht="72">
      <c r="A959" s="741"/>
      <c r="B959" s="741"/>
      <c r="C959" s="243" t="s">
        <v>2223</v>
      </c>
      <c r="D959" s="482">
        <v>3.3333333333333335</v>
      </c>
      <c r="E959" s="483">
        <v>15</v>
      </c>
      <c r="F959" s="484">
        <f t="shared" si="15"/>
        <v>50</v>
      </c>
      <c r="G959" s="236">
        <v>298</v>
      </c>
    </row>
    <row r="960" spans="1:7" ht="24">
      <c r="A960" s="741"/>
      <c r="B960" s="741"/>
      <c r="C960" s="243" t="s">
        <v>2224</v>
      </c>
      <c r="D960" s="482">
        <v>5</v>
      </c>
      <c r="E960" s="483">
        <v>150</v>
      </c>
      <c r="F960" s="484">
        <f t="shared" si="15"/>
        <v>750</v>
      </c>
      <c r="G960" s="236">
        <v>298</v>
      </c>
    </row>
    <row r="961" spans="1:7" ht="12">
      <c r="A961" s="741"/>
      <c r="B961" s="741"/>
      <c r="C961" s="243" t="s">
        <v>2225</v>
      </c>
      <c r="D961" s="482">
        <v>50</v>
      </c>
      <c r="E961" s="483">
        <v>20</v>
      </c>
      <c r="F961" s="484">
        <f t="shared" si="15"/>
        <v>1000</v>
      </c>
      <c r="G961" s="236">
        <v>298</v>
      </c>
    </row>
    <row r="962" spans="1:7" ht="12">
      <c r="A962" s="741"/>
      <c r="B962" s="741"/>
      <c r="C962" s="243" t="s">
        <v>2226</v>
      </c>
      <c r="D962" s="482">
        <v>10.083333333333334</v>
      </c>
      <c r="E962" s="483">
        <v>12</v>
      </c>
      <c r="F962" s="484">
        <f t="shared" si="15"/>
        <v>121</v>
      </c>
      <c r="G962" s="236">
        <v>298</v>
      </c>
    </row>
    <row r="963" spans="1:7" ht="12">
      <c r="A963" s="741"/>
      <c r="B963" s="741"/>
      <c r="C963" s="243" t="s">
        <v>2227</v>
      </c>
      <c r="D963" s="482">
        <v>2.9333333333333331</v>
      </c>
      <c r="E963" s="483">
        <v>30</v>
      </c>
      <c r="F963" s="484">
        <f t="shared" si="15"/>
        <v>88</v>
      </c>
      <c r="G963" s="236">
        <v>298</v>
      </c>
    </row>
    <row r="964" spans="1:7" ht="12">
      <c r="A964" s="741"/>
      <c r="B964" s="741"/>
      <c r="C964" s="243" t="s">
        <v>2228</v>
      </c>
      <c r="D964" s="482">
        <v>2.6</v>
      </c>
      <c r="E964" s="483">
        <v>20</v>
      </c>
      <c r="F964" s="484">
        <f t="shared" si="15"/>
        <v>52</v>
      </c>
      <c r="G964" s="236">
        <v>298</v>
      </c>
    </row>
    <row r="965" spans="1:7" ht="12">
      <c r="A965" s="741"/>
      <c r="B965" s="741"/>
      <c r="C965" s="243" t="s">
        <v>2229</v>
      </c>
      <c r="D965" s="482">
        <v>1.4583333333333333</v>
      </c>
      <c r="E965" s="483">
        <v>24</v>
      </c>
      <c r="F965" s="484">
        <f t="shared" si="15"/>
        <v>35</v>
      </c>
      <c r="G965" s="236">
        <v>298</v>
      </c>
    </row>
    <row r="966" spans="1:7" ht="12">
      <c r="A966" s="741"/>
      <c r="B966" s="741"/>
      <c r="C966" s="243" t="s">
        <v>2230</v>
      </c>
      <c r="D966" s="482">
        <v>0.7</v>
      </c>
      <c r="E966" s="483">
        <v>50</v>
      </c>
      <c r="F966" s="484">
        <f t="shared" si="15"/>
        <v>35</v>
      </c>
      <c r="G966" s="236">
        <v>298</v>
      </c>
    </row>
    <row r="967" spans="1:7" ht="24">
      <c r="A967" s="741"/>
      <c r="B967" s="741"/>
      <c r="C967" s="243" t="s">
        <v>2231</v>
      </c>
      <c r="D967" s="482">
        <v>10</v>
      </c>
      <c r="E967" s="483">
        <v>50</v>
      </c>
      <c r="F967" s="484">
        <f t="shared" si="15"/>
        <v>500</v>
      </c>
      <c r="G967" s="236">
        <v>298</v>
      </c>
    </row>
    <row r="968" spans="1:7" ht="24">
      <c r="A968" s="741"/>
      <c r="B968" s="741"/>
      <c r="C968" s="243" t="s">
        <v>2232</v>
      </c>
      <c r="D968" s="482">
        <v>50</v>
      </c>
      <c r="E968" s="483">
        <v>40</v>
      </c>
      <c r="F968" s="484">
        <f t="shared" si="15"/>
        <v>2000</v>
      </c>
      <c r="G968" s="236">
        <v>298</v>
      </c>
    </row>
    <row r="969" spans="1:7" ht="67.5" customHeight="1">
      <c r="A969" s="741"/>
      <c r="B969" s="741"/>
      <c r="C969" s="243" t="s">
        <v>2233</v>
      </c>
      <c r="D969" s="482">
        <v>36.125</v>
      </c>
      <c r="E969" s="483">
        <v>24</v>
      </c>
      <c r="F969" s="484">
        <f t="shared" si="15"/>
        <v>867</v>
      </c>
      <c r="G969" s="236">
        <v>298</v>
      </c>
    </row>
    <row r="970" spans="1:7" ht="24">
      <c r="A970" s="741"/>
      <c r="B970" s="741"/>
      <c r="C970" s="243" t="s">
        <v>2234</v>
      </c>
      <c r="D970" s="482">
        <v>2</v>
      </c>
      <c r="E970" s="483">
        <v>500</v>
      </c>
      <c r="F970" s="484">
        <f t="shared" si="15"/>
        <v>1000</v>
      </c>
      <c r="G970" s="236">
        <v>298</v>
      </c>
    </row>
    <row r="971" spans="1:7" ht="24">
      <c r="A971" s="741"/>
      <c r="B971" s="741"/>
      <c r="C971" s="243" t="s">
        <v>2235</v>
      </c>
      <c r="D971" s="482">
        <v>100</v>
      </c>
      <c r="E971" s="483">
        <v>10</v>
      </c>
      <c r="F971" s="484">
        <f t="shared" si="15"/>
        <v>1000</v>
      </c>
      <c r="G971" s="236">
        <v>298</v>
      </c>
    </row>
    <row r="972" spans="1:7" ht="24">
      <c r="A972" s="741"/>
      <c r="B972" s="739"/>
      <c r="C972" s="243" t="s">
        <v>2236</v>
      </c>
      <c r="D972" s="482">
        <v>2.5</v>
      </c>
      <c r="E972" s="483">
        <v>200</v>
      </c>
      <c r="F972" s="484">
        <f t="shared" si="15"/>
        <v>500</v>
      </c>
      <c r="G972" s="236">
        <v>298</v>
      </c>
    </row>
    <row r="973" spans="1:7" ht="24">
      <c r="A973" s="741"/>
      <c r="B973" s="738" t="s">
        <v>2237</v>
      </c>
      <c r="C973" s="243" t="s">
        <v>2238</v>
      </c>
      <c r="D973" s="482">
        <v>1</v>
      </c>
      <c r="E973" s="483">
        <v>10</v>
      </c>
      <c r="F973" s="484">
        <f t="shared" si="15"/>
        <v>10</v>
      </c>
      <c r="G973" s="236">
        <v>298</v>
      </c>
    </row>
    <row r="974" spans="1:7" ht="24">
      <c r="A974" s="741"/>
      <c r="B974" s="741"/>
      <c r="C974" s="243" t="s">
        <v>2239</v>
      </c>
      <c r="D974" s="482">
        <v>100</v>
      </c>
      <c r="E974" s="483">
        <v>1</v>
      </c>
      <c r="F974" s="484">
        <f t="shared" si="15"/>
        <v>100</v>
      </c>
      <c r="G974" s="236">
        <v>298</v>
      </c>
    </row>
    <row r="975" spans="1:7" ht="12">
      <c r="A975" s="741"/>
      <c r="B975" s="741"/>
      <c r="C975" s="243" t="s">
        <v>2240</v>
      </c>
      <c r="D975" s="482">
        <v>60</v>
      </c>
      <c r="E975" s="483">
        <v>5</v>
      </c>
      <c r="F975" s="484">
        <f t="shared" si="15"/>
        <v>300</v>
      </c>
      <c r="G975" s="236">
        <v>298</v>
      </c>
    </row>
    <row r="976" spans="1:7" ht="24">
      <c r="A976" s="741"/>
      <c r="B976" s="741"/>
      <c r="C976" s="243" t="s">
        <v>2241</v>
      </c>
      <c r="D976" s="482">
        <v>500</v>
      </c>
      <c r="E976" s="483">
        <v>2</v>
      </c>
      <c r="F976" s="484">
        <f t="shared" si="15"/>
        <v>1000</v>
      </c>
      <c r="G976" s="236">
        <v>298</v>
      </c>
    </row>
    <row r="977" spans="1:7" ht="24">
      <c r="A977" s="741"/>
      <c r="B977" s="741"/>
      <c r="C977" s="243" t="s">
        <v>2242</v>
      </c>
      <c r="D977" s="482">
        <v>1000</v>
      </c>
      <c r="E977" s="483">
        <v>1</v>
      </c>
      <c r="F977" s="484">
        <f t="shared" si="15"/>
        <v>1000</v>
      </c>
      <c r="G977" s="236">
        <v>298</v>
      </c>
    </row>
    <row r="978" spans="1:7" ht="24">
      <c r="A978" s="741"/>
      <c r="B978" s="741"/>
      <c r="C978" s="243" t="s">
        <v>2243</v>
      </c>
      <c r="D978" s="482">
        <v>225</v>
      </c>
      <c r="E978" s="483">
        <v>4</v>
      </c>
      <c r="F978" s="484">
        <f t="shared" si="15"/>
        <v>900</v>
      </c>
      <c r="G978" s="236">
        <v>299</v>
      </c>
    </row>
    <row r="979" spans="1:7" ht="24">
      <c r="A979" s="741"/>
      <c r="B979" s="741"/>
      <c r="C979" s="243" t="s">
        <v>2244</v>
      </c>
      <c r="D979" s="482">
        <v>250</v>
      </c>
      <c r="E979" s="483">
        <v>1</v>
      </c>
      <c r="F979" s="484">
        <f t="shared" si="15"/>
        <v>250</v>
      </c>
      <c r="G979" s="236">
        <v>299</v>
      </c>
    </row>
    <row r="980" spans="1:7" ht="84">
      <c r="A980" s="741"/>
      <c r="B980" s="741"/>
      <c r="C980" s="243" t="s">
        <v>2245</v>
      </c>
      <c r="D980" s="482">
        <v>2.08</v>
      </c>
      <c r="E980" s="483">
        <v>125</v>
      </c>
      <c r="F980" s="484">
        <f t="shared" si="15"/>
        <v>260</v>
      </c>
      <c r="G980" s="236">
        <v>299</v>
      </c>
    </row>
    <row r="981" spans="1:7" ht="48">
      <c r="A981" s="741"/>
      <c r="B981" s="741"/>
      <c r="C981" s="243" t="s">
        <v>2246</v>
      </c>
      <c r="D981" s="482">
        <v>6.666666666666667</v>
      </c>
      <c r="E981" s="483">
        <v>15</v>
      </c>
      <c r="F981" s="484">
        <f t="shared" si="15"/>
        <v>100</v>
      </c>
      <c r="G981" s="236">
        <v>299</v>
      </c>
    </row>
    <row r="982" spans="1:7" ht="108">
      <c r="A982" s="741"/>
      <c r="B982" s="741"/>
      <c r="C982" s="243" t="s">
        <v>2247</v>
      </c>
      <c r="D982" s="482">
        <v>6.4</v>
      </c>
      <c r="E982" s="483">
        <v>125</v>
      </c>
      <c r="F982" s="484">
        <f t="shared" si="15"/>
        <v>800</v>
      </c>
      <c r="G982" s="236">
        <v>299</v>
      </c>
    </row>
    <row r="983" spans="1:7" ht="12">
      <c r="A983" s="741"/>
      <c r="B983" s="741"/>
      <c r="C983" s="243" t="s">
        <v>2248</v>
      </c>
      <c r="D983" s="482">
        <v>0.66666666666666663</v>
      </c>
      <c r="E983" s="483">
        <v>300</v>
      </c>
      <c r="F983" s="484">
        <f t="shared" si="15"/>
        <v>200</v>
      </c>
      <c r="G983" s="236">
        <v>299</v>
      </c>
    </row>
    <row r="984" spans="1:7" ht="12">
      <c r="A984" s="741"/>
      <c r="B984" s="741"/>
      <c r="C984" s="243" t="s">
        <v>2249</v>
      </c>
      <c r="D984" s="482">
        <v>8.75</v>
      </c>
      <c r="E984" s="483">
        <v>4</v>
      </c>
      <c r="F984" s="484">
        <f t="shared" si="15"/>
        <v>35</v>
      </c>
      <c r="G984" s="236">
        <v>299</v>
      </c>
    </row>
    <row r="985" spans="1:7" ht="12">
      <c r="A985" s="741"/>
      <c r="B985" s="741"/>
      <c r="C985" s="243" t="s">
        <v>2250</v>
      </c>
      <c r="D985" s="482">
        <v>33.333333333333336</v>
      </c>
      <c r="E985" s="483">
        <v>6</v>
      </c>
      <c r="F985" s="484">
        <f t="shared" si="15"/>
        <v>200</v>
      </c>
      <c r="G985" s="236">
        <v>299</v>
      </c>
    </row>
    <row r="986" spans="1:7" ht="24">
      <c r="A986" s="741"/>
      <c r="B986" s="741"/>
      <c r="C986" s="243" t="s">
        <v>2251</v>
      </c>
      <c r="D986" s="482">
        <v>35</v>
      </c>
      <c r="E986" s="483">
        <v>100</v>
      </c>
      <c r="F986" s="484">
        <f t="shared" si="15"/>
        <v>3500</v>
      </c>
      <c r="G986" s="236">
        <v>299</v>
      </c>
    </row>
    <row r="987" spans="1:7" ht="12">
      <c r="A987" s="741"/>
      <c r="B987" s="741"/>
      <c r="C987" s="243" t="s">
        <v>2252</v>
      </c>
      <c r="D987" s="482">
        <v>35</v>
      </c>
      <c r="E987" s="483">
        <v>100</v>
      </c>
      <c r="F987" s="484">
        <f t="shared" si="15"/>
        <v>3500</v>
      </c>
      <c r="G987" s="236">
        <v>299</v>
      </c>
    </row>
    <row r="988" spans="1:7" ht="12">
      <c r="A988" s="741"/>
      <c r="B988" s="741"/>
      <c r="C988" s="243" t="s">
        <v>2253</v>
      </c>
      <c r="D988" s="482">
        <v>9</v>
      </c>
      <c r="E988" s="483">
        <v>100</v>
      </c>
      <c r="F988" s="484">
        <f t="shared" si="15"/>
        <v>900</v>
      </c>
      <c r="G988" s="236">
        <v>299</v>
      </c>
    </row>
    <row r="989" spans="1:7" ht="12">
      <c r="A989" s="741"/>
      <c r="B989" s="741"/>
      <c r="C989" s="243" t="s">
        <v>2254</v>
      </c>
      <c r="D989" s="482">
        <v>6</v>
      </c>
      <c r="E989" s="483">
        <v>25</v>
      </c>
      <c r="F989" s="484">
        <f t="shared" si="15"/>
        <v>150</v>
      </c>
      <c r="G989" s="236">
        <v>299</v>
      </c>
    </row>
    <row r="990" spans="1:7" ht="36">
      <c r="A990" s="741"/>
      <c r="B990" s="741"/>
      <c r="C990" s="243" t="s">
        <v>2255</v>
      </c>
      <c r="D990" s="482">
        <v>58.333333333333336</v>
      </c>
      <c r="E990" s="483">
        <v>12</v>
      </c>
      <c r="F990" s="484">
        <f t="shared" si="15"/>
        <v>700</v>
      </c>
      <c r="G990" s="236">
        <v>299</v>
      </c>
    </row>
    <row r="991" spans="1:7" ht="12">
      <c r="A991" s="741"/>
      <c r="B991" s="741"/>
      <c r="C991" s="243" t="s">
        <v>2256</v>
      </c>
      <c r="D991" s="482">
        <v>0.03</v>
      </c>
      <c r="E991" s="483">
        <v>1000</v>
      </c>
      <c r="F991" s="484">
        <f t="shared" si="15"/>
        <v>30</v>
      </c>
      <c r="G991" s="236">
        <v>299</v>
      </c>
    </row>
    <row r="992" spans="1:7" ht="12">
      <c r="A992" s="741"/>
      <c r="B992" s="741"/>
      <c r="C992" s="243" t="s">
        <v>2257</v>
      </c>
      <c r="D992" s="482">
        <v>15</v>
      </c>
      <c r="E992" s="483">
        <v>2</v>
      </c>
      <c r="F992" s="484">
        <f t="shared" si="15"/>
        <v>30</v>
      </c>
      <c r="G992" s="236">
        <v>299</v>
      </c>
    </row>
    <row r="993" spans="1:7" ht="12">
      <c r="A993" s="741"/>
      <c r="B993" s="741"/>
      <c r="C993" s="243" t="s">
        <v>2258</v>
      </c>
      <c r="D993" s="482">
        <v>40</v>
      </c>
      <c r="E993" s="483">
        <v>1</v>
      </c>
      <c r="F993" s="484">
        <f t="shared" si="15"/>
        <v>40</v>
      </c>
      <c r="G993" s="236">
        <v>299</v>
      </c>
    </row>
    <row r="994" spans="1:7" ht="24">
      <c r="A994" s="741"/>
      <c r="B994" s="741"/>
      <c r="C994" s="243" t="s">
        <v>2259</v>
      </c>
      <c r="D994" s="482">
        <v>75</v>
      </c>
      <c r="E994" s="483">
        <v>1</v>
      </c>
      <c r="F994" s="484">
        <f t="shared" si="15"/>
        <v>75</v>
      </c>
      <c r="G994" s="236">
        <v>299</v>
      </c>
    </row>
    <row r="995" spans="1:7" ht="24">
      <c r="A995" s="741"/>
      <c r="B995" s="741"/>
      <c r="C995" s="243" t="s">
        <v>2260</v>
      </c>
      <c r="D995" s="482">
        <v>24.8</v>
      </c>
      <c r="E995" s="483">
        <v>1</v>
      </c>
      <c r="F995" s="484">
        <f t="shared" si="15"/>
        <v>24.8</v>
      </c>
      <c r="G995" s="236">
        <v>299</v>
      </c>
    </row>
    <row r="996" spans="1:7" ht="24">
      <c r="A996" s="741"/>
      <c r="B996" s="741"/>
      <c r="C996" s="243" t="s">
        <v>2261</v>
      </c>
      <c r="D996" s="482">
        <v>6.28</v>
      </c>
      <c r="E996" s="483">
        <v>1</v>
      </c>
      <c r="F996" s="484">
        <f t="shared" si="15"/>
        <v>6.28</v>
      </c>
      <c r="G996" s="236">
        <v>299</v>
      </c>
    </row>
    <row r="997" spans="1:7" ht="24">
      <c r="A997" s="741"/>
      <c r="B997" s="741"/>
      <c r="C997" s="243" t="s">
        <v>2262</v>
      </c>
      <c r="D997" s="482">
        <v>50</v>
      </c>
      <c r="E997" s="483">
        <v>1</v>
      </c>
      <c r="F997" s="484">
        <f t="shared" si="15"/>
        <v>50</v>
      </c>
      <c r="G997" s="236">
        <v>299</v>
      </c>
    </row>
    <row r="998" spans="1:7" ht="12">
      <c r="A998" s="741"/>
      <c r="B998" s="741"/>
      <c r="C998" s="243" t="s">
        <v>2263</v>
      </c>
      <c r="D998" s="482">
        <v>7.5</v>
      </c>
      <c r="E998" s="483">
        <v>2</v>
      </c>
      <c r="F998" s="484">
        <f t="shared" si="15"/>
        <v>15</v>
      </c>
      <c r="G998" s="236">
        <v>299</v>
      </c>
    </row>
    <row r="999" spans="1:7" ht="12">
      <c r="A999" s="741"/>
      <c r="B999" s="741"/>
      <c r="C999" s="243" t="s">
        <v>2264</v>
      </c>
      <c r="D999" s="482">
        <v>15</v>
      </c>
      <c r="E999" s="483">
        <v>1</v>
      </c>
      <c r="F999" s="484">
        <f t="shared" si="15"/>
        <v>15</v>
      </c>
      <c r="G999" s="236">
        <v>299</v>
      </c>
    </row>
    <row r="1000" spans="1:7" ht="12">
      <c r="A1000" s="741"/>
      <c r="B1000" s="741"/>
      <c r="C1000" s="243" t="s">
        <v>2265</v>
      </c>
      <c r="D1000" s="482">
        <v>13.335000000000001</v>
      </c>
      <c r="E1000" s="483">
        <v>2</v>
      </c>
      <c r="F1000" s="484">
        <f t="shared" si="15"/>
        <v>26.67</v>
      </c>
      <c r="G1000" s="236">
        <v>299</v>
      </c>
    </row>
    <row r="1001" spans="1:7" ht="24">
      <c r="A1001" s="741"/>
      <c r="B1001" s="741"/>
      <c r="C1001" s="243" t="s">
        <v>2266</v>
      </c>
      <c r="D1001" s="482">
        <v>10</v>
      </c>
      <c r="E1001" s="483">
        <v>3</v>
      </c>
      <c r="F1001" s="484">
        <f t="shared" si="15"/>
        <v>30</v>
      </c>
      <c r="G1001" s="236">
        <v>299</v>
      </c>
    </row>
    <row r="1002" spans="1:7" ht="24">
      <c r="A1002" s="741"/>
      <c r="B1002" s="741"/>
      <c r="C1002" s="243" t="s">
        <v>2267</v>
      </c>
      <c r="D1002" s="482">
        <v>30</v>
      </c>
      <c r="E1002" s="483">
        <v>1</v>
      </c>
      <c r="F1002" s="484">
        <f t="shared" si="15"/>
        <v>30</v>
      </c>
      <c r="G1002" s="236">
        <v>299</v>
      </c>
    </row>
    <row r="1003" spans="1:7" ht="24">
      <c r="A1003" s="741"/>
      <c r="B1003" s="741"/>
      <c r="C1003" s="243" t="s">
        <v>2268</v>
      </c>
      <c r="D1003" s="482">
        <v>0.42857142857142855</v>
      </c>
      <c r="E1003" s="483">
        <v>70</v>
      </c>
      <c r="F1003" s="484">
        <f t="shared" si="15"/>
        <v>30</v>
      </c>
      <c r="G1003" s="236">
        <v>299</v>
      </c>
    </row>
    <row r="1004" spans="1:7" ht="24">
      <c r="A1004" s="741"/>
      <c r="B1004" s="741"/>
      <c r="C1004" s="243" t="s">
        <v>2269</v>
      </c>
      <c r="D1004" s="482">
        <v>3.75</v>
      </c>
      <c r="E1004" s="483">
        <v>8</v>
      </c>
      <c r="F1004" s="484">
        <f t="shared" si="15"/>
        <v>30</v>
      </c>
      <c r="G1004" s="236">
        <v>299</v>
      </c>
    </row>
    <row r="1005" spans="1:7" ht="36">
      <c r="A1005" s="741"/>
      <c r="B1005" s="741"/>
      <c r="C1005" s="243" t="s">
        <v>2270</v>
      </c>
      <c r="D1005" s="482">
        <v>15</v>
      </c>
      <c r="E1005" s="483">
        <v>2</v>
      </c>
      <c r="F1005" s="484">
        <f t="shared" si="15"/>
        <v>30</v>
      </c>
      <c r="G1005" s="236">
        <v>299</v>
      </c>
    </row>
    <row r="1006" spans="1:7" ht="24">
      <c r="A1006" s="741"/>
      <c r="B1006" s="741"/>
      <c r="C1006" s="243" t="s">
        <v>2271</v>
      </c>
      <c r="D1006" s="482">
        <v>5</v>
      </c>
      <c r="E1006" s="483">
        <v>1</v>
      </c>
      <c r="F1006" s="484">
        <f t="shared" si="15"/>
        <v>5</v>
      </c>
      <c r="G1006" s="236">
        <v>299</v>
      </c>
    </row>
    <row r="1007" spans="1:7" ht="24">
      <c r="A1007" s="741"/>
      <c r="B1007" s="741"/>
      <c r="C1007" s="243" t="s">
        <v>2272</v>
      </c>
      <c r="D1007" s="482">
        <v>5</v>
      </c>
      <c r="E1007" s="483">
        <v>1</v>
      </c>
      <c r="F1007" s="484">
        <f t="shared" si="15"/>
        <v>5</v>
      </c>
      <c r="G1007" s="236">
        <v>299</v>
      </c>
    </row>
    <row r="1008" spans="1:7" ht="24">
      <c r="A1008" s="741"/>
      <c r="B1008" s="741"/>
      <c r="C1008" s="243" t="s">
        <v>2273</v>
      </c>
      <c r="D1008" s="482">
        <v>1200</v>
      </c>
      <c r="E1008" s="483">
        <v>1</v>
      </c>
      <c r="F1008" s="484">
        <f t="shared" si="15"/>
        <v>1200</v>
      </c>
      <c r="G1008" s="236">
        <v>299</v>
      </c>
    </row>
    <row r="1009" spans="1:7" ht="36">
      <c r="A1009" s="741"/>
      <c r="B1009" s="741"/>
      <c r="C1009" s="243" t="s">
        <v>2274</v>
      </c>
      <c r="D1009" s="482">
        <v>700</v>
      </c>
      <c r="E1009" s="483">
        <v>1</v>
      </c>
      <c r="F1009" s="484">
        <f t="shared" si="15"/>
        <v>700</v>
      </c>
      <c r="G1009" s="236">
        <v>299</v>
      </c>
    </row>
    <row r="1010" spans="1:7" ht="48">
      <c r="A1010" s="741"/>
      <c r="B1010" s="741"/>
      <c r="C1010" s="243" t="s">
        <v>2275</v>
      </c>
      <c r="D1010" s="482">
        <v>700</v>
      </c>
      <c r="E1010" s="483">
        <v>1</v>
      </c>
      <c r="F1010" s="484">
        <f t="shared" si="15"/>
        <v>700</v>
      </c>
      <c r="G1010" s="236">
        <v>299</v>
      </c>
    </row>
    <row r="1011" spans="1:7" ht="96">
      <c r="A1011" s="741"/>
      <c r="B1011" s="741"/>
      <c r="C1011" s="243" t="s">
        <v>2276</v>
      </c>
      <c r="D1011" s="482">
        <v>225</v>
      </c>
      <c r="E1011" s="483">
        <v>1</v>
      </c>
      <c r="F1011" s="484">
        <f t="shared" si="15"/>
        <v>225</v>
      </c>
      <c r="G1011" s="236">
        <v>299</v>
      </c>
    </row>
    <row r="1012" spans="1:7" ht="36">
      <c r="A1012" s="741"/>
      <c r="B1012" s="741"/>
      <c r="C1012" s="243" t="s">
        <v>2277</v>
      </c>
      <c r="D1012" s="482">
        <v>270</v>
      </c>
      <c r="E1012" s="483">
        <v>1</v>
      </c>
      <c r="F1012" s="484">
        <f t="shared" si="15"/>
        <v>270</v>
      </c>
      <c r="G1012" s="236">
        <v>299</v>
      </c>
    </row>
    <row r="1013" spans="1:7" ht="60">
      <c r="A1013" s="741"/>
      <c r="B1013" s="741"/>
      <c r="C1013" s="243" t="s">
        <v>2278</v>
      </c>
      <c r="D1013" s="482">
        <v>250</v>
      </c>
      <c r="E1013" s="483">
        <v>2</v>
      </c>
      <c r="F1013" s="484">
        <f t="shared" si="15"/>
        <v>500</v>
      </c>
      <c r="G1013" s="236">
        <v>321</v>
      </c>
    </row>
    <row r="1014" spans="1:7" ht="24">
      <c r="A1014" s="741"/>
      <c r="B1014" s="741"/>
      <c r="C1014" s="243" t="s">
        <v>2279</v>
      </c>
      <c r="D1014" s="482">
        <v>1000</v>
      </c>
      <c r="E1014" s="483">
        <v>5</v>
      </c>
      <c r="F1014" s="484">
        <f t="shared" si="15"/>
        <v>5000</v>
      </c>
      <c r="G1014" s="236">
        <v>321</v>
      </c>
    </row>
    <row r="1015" spans="1:7" ht="132">
      <c r="A1015" s="741"/>
      <c r="B1015" s="741"/>
      <c r="C1015" s="243" t="s">
        <v>2280</v>
      </c>
      <c r="D1015" s="482">
        <v>2666.6666666666665</v>
      </c>
      <c r="E1015" s="483">
        <v>3</v>
      </c>
      <c r="F1015" s="484">
        <f t="shared" si="15"/>
        <v>8000</v>
      </c>
      <c r="G1015" s="236">
        <v>322</v>
      </c>
    </row>
    <row r="1016" spans="1:7" ht="12">
      <c r="A1016" s="741"/>
      <c r="B1016" s="741"/>
      <c r="C1016" s="243" t="s">
        <v>2281</v>
      </c>
      <c r="D1016" s="482">
        <v>50</v>
      </c>
      <c r="E1016" s="483">
        <v>100</v>
      </c>
      <c r="F1016" s="484">
        <f t="shared" si="15"/>
        <v>5000</v>
      </c>
      <c r="G1016" s="236">
        <v>322</v>
      </c>
    </row>
    <row r="1017" spans="1:7" ht="24">
      <c r="A1017" s="741"/>
      <c r="B1017" s="741"/>
      <c r="C1017" s="243" t="s">
        <v>2282</v>
      </c>
      <c r="D1017" s="482">
        <v>70</v>
      </c>
      <c r="E1017" s="483">
        <v>10</v>
      </c>
      <c r="F1017" s="484">
        <f t="shared" si="15"/>
        <v>700</v>
      </c>
      <c r="G1017" s="236">
        <v>323</v>
      </c>
    </row>
    <row r="1018" spans="1:7" ht="84">
      <c r="A1018" s="741"/>
      <c r="B1018" s="741"/>
      <c r="C1018" s="243" t="s">
        <v>2283</v>
      </c>
      <c r="D1018" s="482">
        <v>95</v>
      </c>
      <c r="E1018" s="483">
        <v>50</v>
      </c>
      <c r="F1018" s="484">
        <f t="shared" ref="F1018:F1074" si="16">D1018*E1018</f>
        <v>4750</v>
      </c>
      <c r="G1018" s="236">
        <v>323</v>
      </c>
    </row>
    <row r="1019" spans="1:7" ht="72">
      <c r="A1019" s="741"/>
      <c r="B1019" s="741"/>
      <c r="C1019" s="243" t="s">
        <v>2284</v>
      </c>
      <c r="D1019" s="482">
        <v>20</v>
      </c>
      <c r="E1019" s="483">
        <v>100</v>
      </c>
      <c r="F1019" s="484">
        <f t="shared" si="16"/>
        <v>2000</v>
      </c>
      <c r="G1019" s="236">
        <v>323</v>
      </c>
    </row>
    <row r="1020" spans="1:7" ht="60">
      <c r="A1020" s="741"/>
      <c r="B1020" s="741"/>
      <c r="C1020" s="243" t="s">
        <v>2285</v>
      </c>
      <c r="D1020" s="482">
        <v>1</v>
      </c>
      <c r="E1020" s="483">
        <v>1000</v>
      </c>
      <c r="F1020" s="484">
        <f t="shared" si="16"/>
        <v>1000</v>
      </c>
      <c r="G1020" s="236">
        <v>323</v>
      </c>
    </row>
    <row r="1021" spans="1:7" ht="60">
      <c r="A1021" s="741"/>
      <c r="B1021" s="741"/>
      <c r="C1021" s="243" t="s">
        <v>2286</v>
      </c>
      <c r="D1021" s="482">
        <v>500</v>
      </c>
      <c r="E1021" s="483">
        <v>4</v>
      </c>
      <c r="F1021" s="484">
        <f t="shared" si="16"/>
        <v>2000</v>
      </c>
      <c r="G1021" s="236">
        <v>323</v>
      </c>
    </row>
    <row r="1022" spans="1:7" ht="264">
      <c r="A1022" s="741"/>
      <c r="B1022" s="741"/>
      <c r="C1022" s="243" t="s">
        <v>2287</v>
      </c>
      <c r="D1022" s="482">
        <v>125</v>
      </c>
      <c r="E1022" s="483">
        <v>8</v>
      </c>
      <c r="F1022" s="484">
        <f t="shared" si="16"/>
        <v>1000</v>
      </c>
      <c r="G1022" s="236">
        <v>323</v>
      </c>
    </row>
    <row r="1023" spans="1:7" ht="36">
      <c r="A1023" s="741"/>
      <c r="B1023" s="741"/>
      <c r="C1023" s="243" t="s">
        <v>2288</v>
      </c>
      <c r="D1023" s="482">
        <v>8</v>
      </c>
      <c r="E1023" s="483">
        <v>25</v>
      </c>
      <c r="F1023" s="484">
        <f t="shared" si="16"/>
        <v>200</v>
      </c>
      <c r="G1023" s="236">
        <v>323</v>
      </c>
    </row>
    <row r="1024" spans="1:7" ht="36">
      <c r="A1024" s="741"/>
      <c r="B1024" s="741"/>
      <c r="C1024" s="243" t="s">
        <v>2289</v>
      </c>
      <c r="D1024" s="482">
        <v>20</v>
      </c>
      <c r="E1024" s="483">
        <v>5</v>
      </c>
      <c r="F1024" s="484">
        <f t="shared" si="16"/>
        <v>100</v>
      </c>
      <c r="G1024" s="236">
        <v>323</v>
      </c>
    </row>
    <row r="1025" spans="1:7" ht="72">
      <c r="A1025" s="741"/>
      <c r="B1025" s="741"/>
      <c r="C1025" s="243" t="s">
        <v>2290</v>
      </c>
      <c r="D1025" s="482">
        <v>80</v>
      </c>
      <c r="E1025" s="483">
        <v>5</v>
      </c>
      <c r="F1025" s="484">
        <f t="shared" si="16"/>
        <v>400</v>
      </c>
      <c r="G1025" s="236">
        <v>323</v>
      </c>
    </row>
    <row r="1026" spans="1:7" ht="24">
      <c r="A1026" s="741"/>
      <c r="B1026" s="741"/>
      <c r="C1026" s="243" t="s">
        <v>2291</v>
      </c>
      <c r="D1026" s="482">
        <v>140</v>
      </c>
      <c r="E1026" s="483">
        <v>5</v>
      </c>
      <c r="F1026" s="484">
        <f t="shared" si="16"/>
        <v>700</v>
      </c>
      <c r="G1026" s="236">
        <v>323</v>
      </c>
    </row>
    <row r="1027" spans="1:7" ht="24">
      <c r="A1027" s="741"/>
      <c r="B1027" s="741"/>
      <c r="C1027" s="243" t="s">
        <v>2292</v>
      </c>
      <c r="D1027" s="482">
        <v>120</v>
      </c>
      <c r="E1027" s="483">
        <v>10</v>
      </c>
      <c r="F1027" s="484">
        <f t="shared" si="16"/>
        <v>1200</v>
      </c>
      <c r="G1027" s="236">
        <v>323</v>
      </c>
    </row>
    <row r="1028" spans="1:7" ht="24">
      <c r="A1028" s="741"/>
      <c r="B1028" s="741"/>
      <c r="C1028" s="243" t="s">
        <v>2293</v>
      </c>
      <c r="D1028" s="482">
        <v>70.833333333333329</v>
      </c>
      <c r="E1028" s="483">
        <v>36</v>
      </c>
      <c r="F1028" s="484">
        <f t="shared" si="16"/>
        <v>2550</v>
      </c>
      <c r="G1028" s="236">
        <v>323</v>
      </c>
    </row>
    <row r="1029" spans="1:7" ht="12">
      <c r="A1029" s="741"/>
      <c r="B1029" s="741"/>
      <c r="C1029" s="243" t="s">
        <v>2294</v>
      </c>
      <c r="D1029" s="482">
        <v>138.88888888888889</v>
      </c>
      <c r="E1029" s="483">
        <v>36</v>
      </c>
      <c r="F1029" s="484">
        <f t="shared" si="16"/>
        <v>5000</v>
      </c>
      <c r="G1029" s="236">
        <v>323</v>
      </c>
    </row>
    <row r="1030" spans="1:7" ht="51" customHeight="1">
      <c r="A1030" s="741"/>
      <c r="B1030" s="741"/>
      <c r="C1030" s="243" t="s">
        <v>2295</v>
      </c>
      <c r="D1030" s="482">
        <v>125</v>
      </c>
      <c r="E1030" s="483">
        <v>1</v>
      </c>
      <c r="F1030" s="484">
        <f t="shared" si="16"/>
        <v>125</v>
      </c>
      <c r="G1030" s="236">
        <v>323</v>
      </c>
    </row>
    <row r="1031" spans="1:7" ht="132">
      <c r="A1031" s="741"/>
      <c r="B1031" s="741"/>
      <c r="C1031" s="243" t="s">
        <v>2296</v>
      </c>
      <c r="D1031" s="482">
        <v>7.5</v>
      </c>
      <c r="E1031" s="483">
        <v>50</v>
      </c>
      <c r="F1031" s="484">
        <f t="shared" si="16"/>
        <v>375</v>
      </c>
      <c r="G1031" s="236">
        <v>323</v>
      </c>
    </row>
    <row r="1032" spans="1:7" ht="48">
      <c r="A1032" s="741"/>
      <c r="B1032" s="741"/>
      <c r="C1032" s="243" t="s">
        <v>2297</v>
      </c>
      <c r="D1032" s="482">
        <v>12</v>
      </c>
      <c r="E1032" s="483">
        <v>50</v>
      </c>
      <c r="F1032" s="484">
        <f t="shared" si="16"/>
        <v>600</v>
      </c>
      <c r="G1032" s="236">
        <v>323</v>
      </c>
    </row>
    <row r="1033" spans="1:7" ht="48">
      <c r="A1033" s="741"/>
      <c r="B1033" s="741"/>
      <c r="C1033" s="243" t="s">
        <v>2298</v>
      </c>
      <c r="D1033" s="482">
        <v>600</v>
      </c>
      <c r="E1033" s="483">
        <v>1</v>
      </c>
      <c r="F1033" s="484">
        <f t="shared" si="16"/>
        <v>600</v>
      </c>
      <c r="G1033" s="236">
        <v>323</v>
      </c>
    </row>
    <row r="1034" spans="1:7" ht="72">
      <c r="A1034" s="741"/>
      <c r="B1034" s="741"/>
      <c r="C1034" s="243" t="s">
        <v>2299</v>
      </c>
      <c r="D1034" s="482">
        <v>6000</v>
      </c>
      <c r="E1034" s="483">
        <v>1</v>
      </c>
      <c r="F1034" s="484">
        <f t="shared" si="16"/>
        <v>6000</v>
      </c>
      <c r="G1034" s="236">
        <v>323</v>
      </c>
    </row>
    <row r="1035" spans="1:7" ht="36">
      <c r="A1035" s="741"/>
      <c r="B1035" s="741"/>
      <c r="C1035" s="243" t="s">
        <v>2300</v>
      </c>
      <c r="D1035" s="482">
        <v>2000</v>
      </c>
      <c r="E1035" s="483">
        <v>1</v>
      </c>
      <c r="F1035" s="484">
        <f t="shared" si="16"/>
        <v>2000</v>
      </c>
      <c r="G1035" s="236">
        <v>323</v>
      </c>
    </row>
    <row r="1036" spans="1:7" ht="36">
      <c r="A1036" s="741"/>
      <c r="B1036" s="741"/>
      <c r="C1036" s="243" t="s">
        <v>2301</v>
      </c>
      <c r="D1036" s="482">
        <v>1000</v>
      </c>
      <c r="E1036" s="483">
        <v>2</v>
      </c>
      <c r="F1036" s="484">
        <f t="shared" si="16"/>
        <v>2000</v>
      </c>
      <c r="G1036" s="236">
        <v>323</v>
      </c>
    </row>
    <row r="1037" spans="1:7" ht="120">
      <c r="A1037" s="741"/>
      <c r="B1037" s="741"/>
      <c r="C1037" s="243" t="s">
        <v>2302</v>
      </c>
      <c r="D1037" s="482">
        <v>833.33333333333337</v>
      </c>
      <c r="E1037" s="483">
        <v>3</v>
      </c>
      <c r="F1037" s="484">
        <f t="shared" si="16"/>
        <v>2500</v>
      </c>
      <c r="G1037" s="236">
        <v>324</v>
      </c>
    </row>
    <row r="1038" spans="1:7" ht="36">
      <c r="A1038" s="741"/>
      <c r="B1038" s="741"/>
      <c r="C1038" s="243" t="s">
        <v>2303</v>
      </c>
      <c r="D1038" s="482">
        <v>4500</v>
      </c>
      <c r="E1038" s="483">
        <v>1</v>
      </c>
      <c r="F1038" s="484">
        <f t="shared" si="16"/>
        <v>4500</v>
      </c>
      <c r="G1038" s="236">
        <v>324</v>
      </c>
    </row>
    <row r="1039" spans="1:7" ht="48">
      <c r="A1039" s="741"/>
      <c r="B1039" s="741"/>
      <c r="C1039" s="243" t="s">
        <v>2304</v>
      </c>
      <c r="D1039" s="482">
        <v>1250</v>
      </c>
      <c r="E1039" s="483">
        <v>4</v>
      </c>
      <c r="F1039" s="484">
        <f t="shared" si="16"/>
        <v>5000</v>
      </c>
      <c r="G1039" s="236">
        <v>324</v>
      </c>
    </row>
    <row r="1040" spans="1:7" ht="60">
      <c r="A1040" s="741"/>
      <c r="B1040" s="741"/>
      <c r="C1040" s="243" t="s">
        <v>2305</v>
      </c>
      <c r="D1040" s="482">
        <v>6000</v>
      </c>
      <c r="E1040" s="483">
        <v>1</v>
      </c>
      <c r="F1040" s="484">
        <f t="shared" si="16"/>
        <v>6000</v>
      </c>
      <c r="G1040" s="236">
        <v>324</v>
      </c>
    </row>
    <row r="1041" spans="1:7" ht="36">
      <c r="A1041" s="741"/>
      <c r="B1041" s="741"/>
      <c r="C1041" s="243" t="s">
        <v>2306</v>
      </c>
      <c r="D1041" s="482">
        <v>4000</v>
      </c>
      <c r="E1041" s="483">
        <v>2</v>
      </c>
      <c r="F1041" s="484">
        <f t="shared" si="16"/>
        <v>8000</v>
      </c>
      <c r="G1041" s="236">
        <v>324</v>
      </c>
    </row>
    <row r="1042" spans="1:7" ht="48">
      <c r="A1042" s="741"/>
      <c r="B1042" s="741"/>
      <c r="C1042" s="243" t="s">
        <v>2307</v>
      </c>
      <c r="D1042" s="482">
        <v>9000</v>
      </c>
      <c r="E1042" s="483">
        <v>5</v>
      </c>
      <c r="F1042" s="484">
        <f t="shared" si="16"/>
        <v>45000</v>
      </c>
      <c r="G1042" s="236">
        <v>324</v>
      </c>
    </row>
    <row r="1043" spans="1:7" ht="12">
      <c r="A1043" s="741"/>
      <c r="B1043" s="741"/>
      <c r="C1043" s="243" t="s">
        <v>4931</v>
      </c>
      <c r="D1043" s="482">
        <v>7848000</v>
      </c>
      <c r="E1043" s="483">
        <v>2</v>
      </c>
      <c r="F1043" s="484">
        <f t="shared" si="16"/>
        <v>15696000</v>
      </c>
      <c r="G1043" s="236">
        <v>325</v>
      </c>
    </row>
    <row r="1044" spans="1:7" ht="24">
      <c r="A1044" s="741"/>
      <c r="B1044" s="741"/>
      <c r="C1044" s="243" t="s">
        <v>2308</v>
      </c>
      <c r="D1044" s="482">
        <v>400</v>
      </c>
      <c r="E1044" s="483">
        <v>2</v>
      </c>
      <c r="F1044" s="484">
        <f t="shared" si="16"/>
        <v>800</v>
      </c>
      <c r="G1044" s="236">
        <v>325</v>
      </c>
    </row>
    <row r="1045" spans="1:7" ht="12">
      <c r="A1045" s="741"/>
      <c r="B1045" s="741"/>
      <c r="C1045" s="243" t="s">
        <v>2309</v>
      </c>
      <c r="D1045" s="482">
        <v>100</v>
      </c>
      <c r="E1045" s="483">
        <v>10</v>
      </c>
      <c r="F1045" s="484">
        <f t="shared" si="16"/>
        <v>1000</v>
      </c>
      <c r="G1045" s="236">
        <v>325</v>
      </c>
    </row>
    <row r="1046" spans="1:7" ht="12">
      <c r="A1046" s="741"/>
      <c r="B1046" s="741"/>
      <c r="C1046" s="243" t="s">
        <v>2310</v>
      </c>
      <c r="D1046" s="482">
        <v>950</v>
      </c>
      <c r="E1046" s="483">
        <v>2</v>
      </c>
      <c r="F1046" s="484">
        <f t="shared" si="16"/>
        <v>1900</v>
      </c>
      <c r="G1046" s="236">
        <v>326</v>
      </c>
    </row>
    <row r="1047" spans="1:7" ht="216">
      <c r="A1047" s="741"/>
      <c r="B1047" s="741"/>
      <c r="C1047" s="243" t="s">
        <v>2311</v>
      </c>
      <c r="D1047" s="482">
        <v>833.33333333333337</v>
      </c>
      <c r="E1047" s="483">
        <v>3</v>
      </c>
      <c r="F1047" s="484">
        <f t="shared" si="16"/>
        <v>2500</v>
      </c>
      <c r="G1047" s="236">
        <v>326</v>
      </c>
    </row>
    <row r="1048" spans="1:7" ht="72">
      <c r="A1048" s="741"/>
      <c r="B1048" s="741"/>
      <c r="C1048" s="243" t="s">
        <v>2312</v>
      </c>
      <c r="D1048" s="482">
        <v>625</v>
      </c>
      <c r="E1048" s="483">
        <v>2</v>
      </c>
      <c r="F1048" s="484">
        <f t="shared" si="16"/>
        <v>1250</v>
      </c>
      <c r="G1048" s="236">
        <v>326</v>
      </c>
    </row>
    <row r="1049" spans="1:7" ht="24">
      <c r="A1049" s="741"/>
      <c r="B1049" s="741"/>
      <c r="C1049" s="243" t="s">
        <v>2313</v>
      </c>
      <c r="D1049" s="482">
        <v>1200</v>
      </c>
      <c r="E1049" s="483">
        <v>1</v>
      </c>
      <c r="F1049" s="484">
        <f t="shared" si="16"/>
        <v>1200</v>
      </c>
      <c r="G1049" s="236">
        <v>326</v>
      </c>
    </row>
    <row r="1050" spans="1:7" ht="60">
      <c r="A1050" s="741"/>
      <c r="B1050" s="741"/>
      <c r="C1050" s="243" t="s">
        <v>2314</v>
      </c>
      <c r="D1050" s="482">
        <v>650</v>
      </c>
      <c r="E1050" s="483">
        <v>4</v>
      </c>
      <c r="F1050" s="484">
        <f t="shared" si="16"/>
        <v>2600</v>
      </c>
      <c r="G1050" s="236">
        <v>326</v>
      </c>
    </row>
    <row r="1051" spans="1:7" ht="12">
      <c r="A1051" s="741"/>
      <c r="B1051" s="741"/>
      <c r="C1051" s="243" t="s">
        <v>354</v>
      </c>
      <c r="D1051" s="482">
        <v>1250</v>
      </c>
      <c r="E1051" s="483">
        <v>4</v>
      </c>
      <c r="F1051" s="484">
        <f t="shared" si="16"/>
        <v>5000</v>
      </c>
      <c r="G1051" s="236">
        <v>328</v>
      </c>
    </row>
    <row r="1052" spans="1:7" ht="12">
      <c r="A1052" s="741"/>
      <c r="B1052" s="741"/>
      <c r="C1052" s="243" t="s">
        <v>1738</v>
      </c>
      <c r="D1052" s="482">
        <v>1500</v>
      </c>
      <c r="E1052" s="483">
        <v>1</v>
      </c>
      <c r="F1052" s="484">
        <f t="shared" si="16"/>
        <v>1500</v>
      </c>
      <c r="G1052" s="236">
        <v>328</v>
      </c>
    </row>
    <row r="1053" spans="1:7" ht="12">
      <c r="A1053" s="741"/>
      <c r="B1053" s="741"/>
      <c r="C1053" s="243" t="s">
        <v>2315</v>
      </c>
      <c r="D1053" s="482">
        <v>50000</v>
      </c>
      <c r="E1053" s="483">
        <v>1</v>
      </c>
      <c r="F1053" s="484">
        <f t="shared" si="16"/>
        <v>50000</v>
      </c>
      <c r="G1053" s="236">
        <v>328</v>
      </c>
    </row>
    <row r="1054" spans="1:7" ht="60">
      <c r="A1054" s="741"/>
      <c r="B1054" s="741"/>
      <c r="C1054" s="243" t="s">
        <v>2316</v>
      </c>
      <c r="D1054" s="482">
        <v>937.5</v>
      </c>
      <c r="E1054" s="483">
        <v>16</v>
      </c>
      <c r="F1054" s="484">
        <f t="shared" si="16"/>
        <v>15000</v>
      </c>
      <c r="G1054" s="236">
        <v>329</v>
      </c>
    </row>
    <row r="1055" spans="1:7" ht="12">
      <c r="A1055" s="741"/>
      <c r="B1055" s="741"/>
      <c r="C1055" s="243" t="s">
        <v>2317</v>
      </c>
      <c r="D1055" s="482">
        <v>500</v>
      </c>
      <c r="E1055" s="483">
        <v>2</v>
      </c>
      <c r="F1055" s="484">
        <f t="shared" si="16"/>
        <v>1000</v>
      </c>
      <c r="G1055" s="236">
        <v>329</v>
      </c>
    </row>
    <row r="1056" spans="1:7" ht="24">
      <c r="A1056" s="741"/>
      <c r="B1056" s="741"/>
      <c r="C1056" s="243" t="s">
        <v>2318</v>
      </c>
      <c r="D1056" s="482">
        <v>5000</v>
      </c>
      <c r="E1056" s="483">
        <v>1</v>
      </c>
      <c r="F1056" s="484">
        <f t="shared" si="16"/>
        <v>5000</v>
      </c>
      <c r="G1056" s="236">
        <v>329</v>
      </c>
    </row>
    <row r="1057" spans="1:7" ht="132">
      <c r="A1057" s="741"/>
      <c r="B1057" s="741"/>
      <c r="C1057" s="243" t="s">
        <v>2319</v>
      </c>
      <c r="D1057" s="482">
        <v>1500</v>
      </c>
      <c r="E1057" s="483">
        <v>1</v>
      </c>
      <c r="F1057" s="484">
        <f t="shared" si="16"/>
        <v>1500</v>
      </c>
      <c r="G1057" s="236">
        <v>329</v>
      </c>
    </row>
    <row r="1058" spans="1:7" ht="36">
      <c r="A1058" s="741"/>
      <c r="B1058" s="741"/>
      <c r="C1058" s="243" t="s">
        <v>2320</v>
      </c>
      <c r="D1058" s="482">
        <v>40000</v>
      </c>
      <c r="E1058" s="483">
        <v>2</v>
      </c>
      <c r="F1058" s="484">
        <f t="shared" si="16"/>
        <v>80000</v>
      </c>
      <c r="G1058" s="236">
        <v>329</v>
      </c>
    </row>
    <row r="1059" spans="1:7" ht="36">
      <c r="A1059" s="741"/>
      <c r="B1059" s="741"/>
      <c r="C1059" s="243" t="s">
        <v>2321</v>
      </c>
      <c r="D1059" s="482">
        <v>65000</v>
      </c>
      <c r="E1059" s="483">
        <v>1</v>
      </c>
      <c r="F1059" s="484">
        <f t="shared" si="16"/>
        <v>65000</v>
      </c>
      <c r="G1059" s="236">
        <v>329</v>
      </c>
    </row>
    <row r="1060" spans="1:7" ht="48">
      <c r="A1060" s="741"/>
      <c r="B1060" s="741"/>
      <c r="C1060" s="243" t="s">
        <v>2322</v>
      </c>
      <c r="D1060" s="482">
        <v>8000</v>
      </c>
      <c r="E1060" s="483">
        <v>1</v>
      </c>
      <c r="F1060" s="484">
        <f t="shared" si="16"/>
        <v>8000</v>
      </c>
      <c r="G1060" s="236">
        <v>329</v>
      </c>
    </row>
    <row r="1061" spans="1:7" ht="36">
      <c r="A1061" s="741"/>
      <c r="B1061" s="741"/>
      <c r="C1061" s="243" t="s">
        <v>2323</v>
      </c>
      <c r="D1061" s="482">
        <v>1250</v>
      </c>
      <c r="E1061" s="483">
        <v>1</v>
      </c>
      <c r="F1061" s="484">
        <f t="shared" si="16"/>
        <v>1250</v>
      </c>
      <c r="G1061" s="236">
        <v>329</v>
      </c>
    </row>
    <row r="1062" spans="1:7" ht="36">
      <c r="A1062" s="741"/>
      <c r="B1062" s="741"/>
      <c r="C1062" s="243" t="s">
        <v>2324</v>
      </c>
      <c r="D1062" s="482">
        <v>125</v>
      </c>
      <c r="E1062" s="483">
        <v>20</v>
      </c>
      <c r="F1062" s="484">
        <f t="shared" si="16"/>
        <v>2500</v>
      </c>
      <c r="G1062" s="236">
        <v>329</v>
      </c>
    </row>
    <row r="1063" spans="1:7" ht="36">
      <c r="A1063" s="741"/>
      <c r="B1063" s="741"/>
      <c r="C1063" s="243" t="s">
        <v>2325</v>
      </c>
      <c r="D1063" s="482">
        <v>40</v>
      </c>
      <c r="E1063" s="483">
        <v>20</v>
      </c>
      <c r="F1063" s="484">
        <f t="shared" si="16"/>
        <v>800</v>
      </c>
      <c r="G1063" s="236">
        <v>329</v>
      </c>
    </row>
    <row r="1064" spans="1:7" ht="24">
      <c r="A1064" s="741"/>
      <c r="B1064" s="741"/>
      <c r="C1064" s="243" t="s">
        <v>2326</v>
      </c>
      <c r="D1064" s="482">
        <v>625</v>
      </c>
      <c r="E1064" s="483">
        <v>2</v>
      </c>
      <c r="F1064" s="484">
        <f t="shared" si="16"/>
        <v>1250</v>
      </c>
      <c r="G1064" s="236">
        <v>329</v>
      </c>
    </row>
    <row r="1065" spans="1:7" ht="48">
      <c r="A1065" s="741"/>
      <c r="B1065" s="741"/>
      <c r="C1065" s="243" t="s">
        <v>2327</v>
      </c>
      <c r="D1065" s="482">
        <v>1500</v>
      </c>
      <c r="E1065" s="483">
        <v>1</v>
      </c>
      <c r="F1065" s="484">
        <f t="shared" si="16"/>
        <v>1500</v>
      </c>
      <c r="G1065" s="236">
        <v>329</v>
      </c>
    </row>
    <row r="1066" spans="1:7" ht="72">
      <c r="A1066" s="741"/>
      <c r="B1066" s="741"/>
      <c r="C1066" s="243" t="s">
        <v>2328</v>
      </c>
      <c r="D1066" s="482">
        <v>2900</v>
      </c>
      <c r="E1066" s="483">
        <v>1</v>
      </c>
      <c r="F1066" s="484">
        <f t="shared" si="16"/>
        <v>2900</v>
      </c>
      <c r="G1066" s="236">
        <v>329</v>
      </c>
    </row>
    <row r="1067" spans="1:7" ht="36">
      <c r="A1067" s="741"/>
      <c r="B1067" s="741"/>
      <c r="C1067" s="243" t="s">
        <v>2329</v>
      </c>
      <c r="D1067" s="482">
        <v>5000</v>
      </c>
      <c r="E1067" s="483">
        <v>1</v>
      </c>
      <c r="F1067" s="484">
        <f t="shared" si="16"/>
        <v>5000</v>
      </c>
      <c r="G1067" s="236">
        <v>329</v>
      </c>
    </row>
    <row r="1068" spans="1:7" ht="24">
      <c r="A1068" s="741"/>
      <c r="B1068" s="741"/>
      <c r="C1068" s="243" t="s">
        <v>2330</v>
      </c>
      <c r="D1068" s="482">
        <v>1200</v>
      </c>
      <c r="E1068" s="483">
        <v>1</v>
      </c>
      <c r="F1068" s="484">
        <f t="shared" si="16"/>
        <v>1200</v>
      </c>
      <c r="G1068" s="236">
        <v>329</v>
      </c>
    </row>
    <row r="1069" spans="1:7" ht="72">
      <c r="A1069" s="741"/>
      <c r="B1069" s="741"/>
      <c r="C1069" s="243" t="s">
        <v>2331</v>
      </c>
      <c r="D1069" s="482">
        <v>12500</v>
      </c>
      <c r="E1069" s="483">
        <v>1</v>
      </c>
      <c r="F1069" s="484">
        <f t="shared" si="16"/>
        <v>12500</v>
      </c>
      <c r="G1069" s="236">
        <v>329</v>
      </c>
    </row>
    <row r="1070" spans="1:7" ht="12">
      <c r="A1070" s="741"/>
      <c r="B1070" s="741"/>
      <c r="C1070" s="243" t="s">
        <v>2332</v>
      </c>
      <c r="D1070" s="482">
        <v>340</v>
      </c>
      <c r="E1070" s="483">
        <v>25</v>
      </c>
      <c r="F1070" s="484">
        <f t="shared" si="16"/>
        <v>8500</v>
      </c>
      <c r="G1070" s="236">
        <v>329</v>
      </c>
    </row>
    <row r="1071" spans="1:7" ht="24">
      <c r="A1071" s="741"/>
      <c r="B1071" s="741"/>
      <c r="C1071" s="243" t="s">
        <v>2333</v>
      </c>
      <c r="D1071" s="482">
        <v>2000</v>
      </c>
      <c r="E1071" s="483">
        <v>30</v>
      </c>
      <c r="F1071" s="484">
        <f t="shared" si="16"/>
        <v>60000</v>
      </c>
      <c r="G1071" s="236">
        <v>329</v>
      </c>
    </row>
    <row r="1072" spans="1:7" ht="12">
      <c r="A1072" s="741"/>
      <c r="B1072" s="741"/>
      <c r="C1072" s="243" t="s">
        <v>2334</v>
      </c>
      <c r="D1072" s="482">
        <v>1800</v>
      </c>
      <c r="E1072" s="483">
        <v>1</v>
      </c>
      <c r="F1072" s="484">
        <f t="shared" si="16"/>
        <v>1800</v>
      </c>
      <c r="G1072" s="236">
        <v>329</v>
      </c>
    </row>
    <row r="1073" spans="1:7" ht="12">
      <c r="A1073" s="741"/>
      <c r="B1073" s="741"/>
      <c r="C1073" s="243" t="s">
        <v>2335</v>
      </c>
      <c r="D1073" s="482">
        <v>12000</v>
      </c>
      <c r="E1073" s="483">
        <v>1</v>
      </c>
      <c r="F1073" s="484">
        <f t="shared" si="16"/>
        <v>12000</v>
      </c>
      <c r="G1073" s="236">
        <v>329</v>
      </c>
    </row>
    <row r="1074" spans="1:7" ht="36">
      <c r="A1074" s="741"/>
      <c r="B1074" s="741"/>
      <c r="C1074" s="243" t="s">
        <v>2336</v>
      </c>
      <c r="D1074" s="482">
        <v>25000</v>
      </c>
      <c r="E1074" s="483">
        <v>1</v>
      </c>
      <c r="F1074" s="484">
        <f t="shared" si="16"/>
        <v>25000</v>
      </c>
      <c r="G1074" s="236">
        <v>329</v>
      </c>
    </row>
    <row r="1075" spans="1:7" ht="12">
      <c r="A1075" s="739"/>
      <c r="B1075" s="739"/>
      <c r="C1075" s="243"/>
      <c r="D1075" s="482"/>
      <c r="E1075" s="483"/>
      <c r="F1075" s="484"/>
      <c r="G1075" s="236"/>
    </row>
    <row r="1076" spans="1:7" ht="12">
      <c r="A1076" s="738" t="s">
        <v>2337</v>
      </c>
      <c r="B1076" s="738" t="s">
        <v>2338</v>
      </c>
      <c r="C1076" s="243" t="s">
        <v>341</v>
      </c>
      <c r="D1076" s="482">
        <v>750000</v>
      </c>
      <c r="E1076" s="483">
        <v>12</v>
      </c>
      <c r="F1076" s="484">
        <f>D1076*E1076</f>
        <v>9000000</v>
      </c>
      <c r="G1076" s="236">
        <v>111</v>
      </c>
    </row>
    <row r="1077" spans="1:7" ht="72">
      <c r="A1077" s="741"/>
      <c r="B1077" s="741"/>
      <c r="C1077" s="243" t="s">
        <v>2339</v>
      </c>
      <c r="D1077" s="482">
        <v>11000</v>
      </c>
      <c r="E1077" s="483">
        <v>12</v>
      </c>
      <c r="F1077" s="484">
        <f t="shared" ref="F1077:F1140" si="17">D1077*E1077</f>
        <v>132000</v>
      </c>
      <c r="G1077" s="236">
        <v>169</v>
      </c>
    </row>
    <row r="1078" spans="1:7" ht="60">
      <c r="A1078" s="741"/>
      <c r="B1078" s="741"/>
      <c r="C1078" s="243" t="s">
        <v>2340</v>
      </c>
      <c r="D1078" s="482">
        <v>3000</v>
      </c>
      <c r="E1078" s="483">
        <v>6</v>
      </c>
      <c r="F1078" s="484">
        <f t="shared" si="17"/>
        <v>18000</v>
      </c>
      <c r="G1078" s="236">
        <v>169</v>
      </c>
    </row>
    <row r="1079" spans="1:7" ht="72">
      <c r="A1079" s="741"/>
      <c r="B1079" s="741"/>
      <c r="C1079" s="243" t="s">
        <v>2341</v>
      </c>
      <c r="D1079" s="482">
        <v>90000</v>
      </c>
      <c r="E1079" s="483">
        <v>1</v>
      </c>
      <c r="F1079" s="484">
        <f t="shared" si="17"/>
        <v>90000</v>
      </c>
      <c r="G1079" s="236">
        <v>173</v>
      </c>
    </row>
    <row r="1080" spans="1:7" ht="72">
      <c r="A1080" s="741"/>
      <c r="B1080" s="741"/>
      <c r="C1080" s="243" t="s">
        <v>2342</v>
      </c>
      <c r="D1080" s="482">
        <v>80000</v>
      </c>
      <c r="E1080" s="483">
        <v>1</v>
      </c>
      <c r="F1080" s="484">
        <f t="shared" si="17"/>
        <v>80000</v>
      </c>
      <c r="G1080" s="236">
        <v>173</v>
      </c>
    </row>
    <row r="1081" spans="1:7" ht="72">
      <c r="A1081" s="741"/>
      <c r="B1081" s="741"/>
      <c r="C1081" s="243" t="s">
        <v>2343</v>
      </c>
      <c r="D1081" s="482">
        <v>80000</v>
      </c>
      <c r="E1081" s="483">
        <v>1</v>
      </c>
      <c r="F1081" s="484">
        <f t="shared" si="17"/>
        <v>80000</v>
      </c>
      <c r="G1081" s="236">
        <v>173</v>
      </c>
    </row>
    <row r="1082" spans="1:7" ht="36">
      <c r="A1082" s="741"/>
      <c r="B1082" s="741"/>
      <c r="C1082" s="243" t="s">
        <v>2344</v>
      </c>
      <c r="D1082" s="482">
        <v>20000</v>
      </c>
      <c r="E1082" s="483">
        <v>1</v>
      </c>
      <c r="F1082" s="484">
        <f t="shared" si="17"/>
        <v>20000</v>
      </c>
      <c r="G1082" s="236">
        <v>173</v>
      </c>
    </row>
    <row r="1083" spans="1:7" ht="36">
      <c r="A1083" s="741"/>
      <c r="B1083" s="741"/>
      <c r="C1083" s="243" t="s">
        <v>2345</v>
      </c>
      <c r="D1083" s="482">
        <v>15000</v>
      </c>
      <c r="E1083" s="483">
        <v>1</v>
      </c>
      <c r="F1083" s="484">
        <f t="shared" si="17"/>
        <v>15000</v>
      </c>
      <c r="G1083" s="236">
        <v>173</v>
      </c>
    </row>
    <row r="1084" spans="1:7" ht="84">
      <c r="A1084" s="741"/>
      <c r="B1084" s="741"/>
      <c r="C1084" s="243" t="s">
        <v>2346</v>
      </c>
      <c r="D1084" s="482">
        <v>70000</v>
      </c>
      <c r="E1084" s="483">
        <v>1</v>
      </c>
      <c r="F1084" s="484">
        <f t="shared" si="17"/>
        <v>70000</v>
      </c>
      <c r="G1084" s="236">
        <v>173</v>
      </c>
    </row>
    <row r="1085" spans="1:7" ht="36">
      <c r="A1085" s="741"/>
      <c r="B1085" s="741"/>
      <c r="C1085" s="243" t="s">
        <v>2347</v>
      </c>
      <c r="D1085" s="482">
        <v>35000</v>
      </c>
      <c r="E1085" s="483">
        <v>1</v>
      </c>
      <c r="F1085" s="484">
        <f t="shared" si="17"/>
        <v>35000</v>
      </c>
      <c r="G1085" s="236">
        <v>173</v>
      </c>
    </row>
    <row r="1086" spans="1:7" ht="72">
      <c r="A1086" s="741"/>
      <c r="B1086" s="741"/>
      <c r="C1086" s="243" t="s">
        <v>2348</v>
      </c>
      <c r="D1086" s="482">
        <v>50000</v>
      </c>
      <c r="E1086" s="483">
        <v>1</v>
      </c>
      <c r="F1086" s="484">
        <f t="shared" si="17"/>
        <v>50000</v>
      </c>
      <c r="G1086" s="236">
        <v>173</v>
      </c>
    </row>
    <row r="1087" spans="1:7" ht="84">
      <c r="A1087" s="741"/>
      <c r="B1087" s="741"/>
      <c r="C1087" s="243" t="s">
        <v>2349</v>
      </c>
      <c r="D1087" s="482">
        <v>80000</v>
      </c>
      <c r="E1087" s="483">
        <v>1</v>
      </c>
      <c r="F1087" s="484">
        <f t="shared" si="17"/>
        <v>80000</v>
      </c>
      <c r="G1087" s="236">
        <v>173</v>
      </c>
    </row>
    <row r="1088" spans="1:7" ht="60">
      <c r="A1088" s="741"/>
      <c r="B1088" s="741"/>
      <c r="C1088" s="243" t="s">
        <v>2350</v>
      </c>
      <c r="D1088" s="482">
        <v>50000</v>
      </c>
      <c r="E1088" s="483">
        <v>1</v>
      </c>
      <c r="F1088" s="484">
        <f t="shared" si="17"/>
        <v>50000</v>
      </c>
      <c r="G1088" s="236">
        <v>173</v>
      </c>
    </row>
    <row r="1089" spans="1:7" ht="36">
      <c r="A1089" s="741"/>
      <c r="B1089" s="739"/>
      <c r="C1089" s="243" t="s">
        <v>2351</v>
      </c>
      <c r="D1089" s="482">
        <v>75000</v>
      </c>
      <c r="E1089" s="483">
        <v>1</v>
      </c>
      <c r="F1089" s="484">
        <f t="shared" si="17"/>
        <v>75000</v>
      </c>
      <c r="G1089" s="236">
        <v>173</v>
      </c>
    </row>
    <row r="1090" spans="1:7" ht="36">
      <c r="A1090" s="741"/>
      <c r="B1090" s="738" t="s">
        <v>2352</v>
      </c>
      <c r="C1090" s="243" t="s">
        <v>2353</v>
      </c>
      <c r="D1090" s="482">
        <v>1000000</v>
      </c>
      <c r="E1090" s="483">
        <v>1</v>
      </c>
      <c r="F1090" s="484">
        <f t="shared" si="17"/>
        <v>1000000</v>
      </c>
      <c r="G1090" s="236">
        <v>173</v>
      </c>
    </row>
    <row r="1091" spans="1:7" ht="36">
      <c r="A1091" s="741"/>
      <c r="B1091" s="741"/>
      <c r="C1091" s="243" t="s">
        <v>2354</v>
      </c>
      <c r="D1091" s="482">
        <v>75000</v>
      </c>
      <c r="E1091" s="483">
        <v>1</v>
      </c>
      <c r="F1091" s="484">
        <f t="shared" si="17"/>
        <v>75000</v>
      </c>
      <c r="G1091" s="236">
        <v>173</v>
      </c>
    </row>
    <row r="1092" spans="1:7" ht="36">
      <c r="A1092" s="741"/>
      <c r="B1092" s="741"/>
      <c r="C1092" s="243" t="s">
        <v>2355</v>
      </c>
      <c r="D1092" s="482">
        <v>50000</v>
      </c>
      <c r="E1092" s="483">
        <v>1</v>
      </c>
      <c r="F1092" s="484">
        <f t="shared" si="17"/>
        <v>50000</v>
      </c>
      <c r="G1092" s="236">
        <v>173</v>
      </c>
    </row>
    <row r="1093" spans="1:7" ht="36">
      <c r="A1093" s="741"/>
      <c r="B1093" s="741"/>
      <c r="C1093" s="243" t="s">
        <v>2356</v>
      </c>
      <c r="D1093" s="482">
        <v>75</v>
      </c>
      <c r="E1093" s="483">
        <v>1500</v>
      </c>
      <c r="F1093" s="484">
        <f t="shared" si="17"/>
        <v>112500</v>
      </c>
      <c r="G1093" s="236">
        <v>214</v>
      </c>
    </row>
    <row r="1094" spans="1:7" ht="48">
      <c r="A1094" s="741"/>
      <c r="B1094" s="741"/>
      <c r="C1094" s="243" t="s">
        <v>2357</v>
      </c>
      <c r="D1094" s="482">
        <v>75</v>
      </c>
      <c r="E1094" s="483">
        <v>500</v>
      </c>
      <c r="F1094" s="484">
        <f t="shared" si="17"/>
        <v>37500</v>
      </c>
      <c r="G1094" s="236">
        <v>214</v>
      </c>
    </row>
    <row r="1095" spans="1:7" ht="24">
      <c r="A1095" s="741"/>
      <c r="B1095" s="741"/>
      <c r="C1095" s="243" t="s">
        <v>2358</v>
      </c>
      <c r="D1095" s="482">
        <v>2500</v>
      </c>
      <c r="E1095" s="483">
        <v>3</v>
      </c>
      <c r="F1095" s="484">
        <f t="shared" si="17"/>
        <v>7500</v>
      </c>
      <c r="G1095" s="236">
        <v>232</v>
      </c>
    </row>
    <row r="1096" spans="1:7" ht="12">
      <c r="A1096" s="741"/>
      <c r="B1096" s="741"/>
      <c r="C1096" s="243" t="s">
        <v>2359</v>
      </c>
      <c r="D1096" s="482">
        <v>2500</v>
      </c>
      <c r="E1096" s="483">
        <v>1</v>
      </c>
      <c r="F1096" s="484">
        <f t="shared" si="17"/>
        <v>2500</v>
      </c>
      <c r="G1096" s="236">
        <v>232</v>
      </c>
    </row>
    <row r="1097" spans="1:7" ht="12">
      <c r="A1097" s="741"/>
      <c r="B1097" s="741"/>
      <c r="C1097" s="243" t="s">
        <v>2360</v>
      </c>
      <c r="D1097" s="482">
        <v>75</v>
      </c>
      <c r="E1097" s="483">
        <v>40</v>
      </c>
      <c r="F1097" s="484">
        <f t="shared" si="17"/>
        <v>3000</v>
      </c>
      <c r="G1097" s="236">
        <v>233</v>
      </c>
    </row>
    <row r="1098" spans="1:7" ht="24">
      <c r="A1098" s="741"/>
      <c r="B1098" s="741"/>
      <c r="C1098" s="243" t="s">
        <v>2361</v>
      </c>
      <c r="D1098" s="482">
        <v>50</v>
      </c>
      <c r="E1098" s="483">
        <v>45</v>
      </c>
      <c r="F1098" s="484">
        <f t="shared" si="17"/>
        <v>2250</v>
      </c>
      <c r="G1098" s="236">
        <v>233</v>
      </c>
    </row>
    <row r="1099" spans="1:7" ht="12">
      <c r="A1099" s="741"/>
      <c r="B1099" s="741"/>
      <c r="C1099" s="243" t="s">
        <v>2362</v>
      </c>
      <c r="D1099" s="482">
        <v>50</v>
      </c>
      <c r="E1099" s="483">
        <v>40</v>
      </c>
      <c r="F1099" s="484">
        <f t="shared" si="17"/>
        <v>2000</v>
      </c>
      <c r="G1099" s="236">
        <v>233</v>
      </c>
    </row>
    <row r="1100" spans="1:7" ht="12">
      <c r="A1100" s="741"/>
      <c r="B1100" s="741"/>
      <c r="C1100" s="243" t="s">
        <v>2363</v>
      </c>
      <c r="D1100" s="482">
        <v>200</v>
      </c>
      <c r="E1100" s="483">
        <v>40</v>
      </c>
      <c r="F1100" s="484">
        <f t="shared" si="17"/>
        <v>8000</v>
      </c>
      <c r="G1100" s="236">
        <v>233</v>
      </c>
    </row>
    <row r="1101" spans="1:7" ht="12">
      <c r="A1101" s="741"/>
      <c r="B1101" s="741"/>
      <c r="C1101" s="243" t="s">
        <v>2364</v>
      </c>
      <c r="D1101" s="482">
        <v>350</v>
      </c>
      <c r="E1101" s="483">
        <v>20</v>
      </c>
      <c r="F1101" s="484">
        <f t="shared" si="17"/>
        <v>7000</v>
      </c>
      <c r="G1101" s="236">
        <v>233</v>
      </c>
    </row>
    <row r="1102" spans="1:7" ht="24">
      <c r="A1102" s="741"/>
      <c r="B1102" s="741"/>
      <c r="C1102" s="243" t="s">
        <v>2365</v>
      </c>
      <c r="D1102" s="482">
        <v>180</v>
      </c>
      <c r="E1102" s="483">
        <v>15</v>
      </c>
      <c r="F1102" s="484">
        <f t="shared" si="17"/>
        <v>2700</v>
      </c>
      <c r="G1102" s="236">
        <v>233</v>
      </c>
    </row>
    <row r="1103" spans="1:7" ht="24">
      <c r="A1103" s="741"/>
      <c r="B1103" s="739"/>
      <c r="C1103" s="243" t="s">
        <v>2366</v>
      </c>
      <c r="D1103" s="482">
        <v>150</v>
      </c>
      <c r="E1103" s="483">
        <v>5</v>
      </c>
      <c r="F1103" s="484">
        <f t="shared" si="17"/>
        <v>750</v>
      </c>
      <c r="G1103" s="236">
        <v>233</v>
      </c>
    </row>
    <row r="1104" spans="1:7" ht="12">
      <c r="A1104" s="741"/>
      <c r="B1104" s="738" t="s">
        <v>2131</v>
      </c>
      <c r="C1104" s="243" t="s">
        <v>2367</v>
      </c>
      <c r="D1104" s="482">
        <v>2</v>
      </c>
      <c r="E1104" s="483">
        <v>600</v>
      </c>
      <c r="F1104" s="484">
        <f t="shared" si="17"/>
        <v>1200</v>
      </c>
      <c r="G1104" s="236">
        <v>243</v>
      </c>
    </row>
    <row r="1105" spans="1:7" ht="24">
      <c r="A1105" s="741"/>
      <c r="B1105" s="741"/>
      <c r="C1105" s="243" t="s">
        <v>2368</v>
      </c>
      <c r="D1105" s="482">
        <v>5</v>
      </c>
      <c r="E1105" s="483">
        <v>200</v>
      </c>
      <c r="F1105" s="484">
        <f t="shared" si="17"/>
        <v>1000</v>
      </c>
      <c r="G1105" s="236">
        <v>244</v>
      </c>
    </row>
    <row r="1106" spans="1:7" ht="24">
      <c r="A1106" s="741"/>
      <c r="B1106" s="741"/>
      <c r="C1106" s="243" t="s">
        <v>2369</v>
      </c>
      <c r="D1106" s="482">
        <v>5</v>
      </c>
      <c r="E1106" s="483">
        <v>1000</v>
      </c>
      <c r="F1106" s="484">
        <f t="shared" si="17"/>
        <v>5000</v>
      </c>
      <c r="G1106" s="236">
        <v>244</v>
      </c>
    </row>
    <row r="1107" spans="1:7" ht="12">
      <c r="A1107" s="741"/>
      <c r="B1107" s="741"/>
      <c r="C1107" s="243" t="s">
        <v>2370</v>
      </c>
      <c r="D1107" s="482">
        <v>3</v>
      </c>
      <c r="E1107" s="483">
        <v>1000</v>
      </c>
      <c r="F1107" s="484">
        <f t="shared" si="17"/>
        <v>3000</v>
      </c>
      <c r="G1107" s="236">
        <v>244</v>
      </c>
    </row>
    <row r="1108" spans="1:7" ht="36">
      <c r="A1108" s="741"/>
      <c r="B1108" s="741"/>
      <c r="C1108" s="243" t="s">
        <v>2371</v>
      </c>
      <c r="D1108" s="482">
        <v>750</v>
      </c>
      <c r="E1108" s="483">
        <v>10</v>
      </c>
      <c r="F1108" s="484">
        <f t="shared" si="17"/>
        <v>7500</v>
      </c>
      <c r="G1108" s="236">
        <v>262</v>
      </c>
    </row>
    <row r="1109" spans="1:7" ht="60">
      <c r="A1109" s="741"/>
      <c r="B1109" s="741"/>
      <c r="C1109" s="243" t="s">
        <v>2372</v>
      </c>
      <c r="D1109" s="482">
        <v>3000</v>
      </c>
      <c r="E1109" s="483">
        <v>4</v>
      </c>
      <c r="F1109" s="484">
        <f t="shared" si="17"/>
        <v>12000</v>
      </c>
      <c r="G1109" s="236">
        <v>265</v>
      </c>
    </row>
    <row r="1110" spans="1:7" ht="36">
      <c r="A1110" s="741"/>
      <c r="B1110" s="741"/>
      <c r="C1110" s="243" t="s">
        <v>2373</v>
      </c>
      <c r="D1110" s="482">
        <v>90000</v>
      </c>
      <c r="E1110" s="483">
        <v>1</v>
      </c>
      <c r="F1110" s="484">
        <f t="shared" si="17"/>
        <v>90000</v>
      </c>
      <c r="G1110" s="236">
        <v>267</v>
      </c>
    </row>
    <row r="1111" spans="1:7" ht="24">
      <c r="A1111" s="741"/>
      <c r="B1111" s="741"/>
      <c r="C1111" s="243" t="s">
        <v>2374</v>
      </c>
      <c r="D1111" s="482">
        <v>125</v>
      </c>
      <c r="E1111" s="483">
        <v>25</v>
      </c>
      <c r="F1111" s="484">
        <f t="shared" si="17"/>
        <v>3125</v>
      </c>
      <c r="G1111" s="236">
        <v>268</v>
      </c>
    </row>
    <row r="1112" spans="1:7" ht="25.5" customHeight="1">
      <c r="A1112" s="741"/>
      <c r="B1112" s="741"/>
      <c r="C1112" s="243" t="s">
        <v>2375</v>
      </c>
      <c r="D1112" s="482">
        <v>100</v>
      </c>
      <c r="E1112" s="483">
        <v>20</v>
      </c>
      <c r="F1112" s="484">
        <f t="shared" si="17"/>
        <v>2000</v>
      </c>
      <c r="G1112" s="236">
        <v>268</v>
      </c>
    </row>
    <row r="1113" spans="1:7" ht="12">
      <c r="A1113" s="741"/>
      <c r="B1113" s="741"/>
      <c r="C1113" s="243" t="s">
        <v>2376</v>
      </c>
      <c r="D1113" s="482">
        <v>500</v>
      </c>
      <c r="E1113" s="483">
        <v>24</v>
      </c>
      <c r="F1113" s="484">
        <f t="shared" si="17"/>
        <v>12000</v>
      </c>
      <c r="G1113" s="236">
        <v>268</v>
      </c>
    </row>
    <row r="1114" spans="1:7" ht="24">
      <c r="A1114" s="741"/>
      <c r="B1114" s="741"/>
      <c r="C1114" s="243" t="s">
        <v>2377</v>
      </c>
      <c r="D1114" s="482">
        <v>100</v>
      </c>
      <c r="E1114" s="483">
        <v>25</v>
      </c>
      <c r="F1114" s="484">
        <f t="shared" si="17"/>
        <v>2500</v>
      </c>
      <c r="G1114" s="236">
        <v>268</v>
      </c>
    </row>
    <row r="1115" spans="1:7" ht="24">
      <c r="A1115" s="741"/>
      <c r="B1115" s="741"/>
      <c r="C1115" s="243" t="s">
        <v>2378</v>
      </c>
      <c r="D1115" s="482">
        <v>75</v>
      </c>
      <c r="E1115" s="483">
        <v>10</v>
      </c>
      <c r="F1115" s="484">
        <f t="shared" si="17"/>
        <v>750</v>
      </c>
      <c r="G1115" s="236">
        <v>268</v>
      </c>
    </row>
    <row r="1116" spans="1:7" ht="12">
      <c r="A1116" s="741"/>
      <c r="B1116" s="741"/>
      <c r="C1116" s="243" t="s">
        <v>2379</v>
      </c>
      <c r="D1116" s="482">
        <v>150</v>
      </c>
      <c r="E1116" s="483">
        <v>10</v>
      </c>
      <c r="F1116" s="484">
        <f t="shared" si="17"/>
        <v>1500</v>
      </c>
      <c r="G1116" s="236">
        <v>268</v>
      </c>
    </row>
    <row r="1117" spans="1:7" ht="12">
      <c r="A1117" s="741"/>
      <c r="B1117" s="741"/>
      <c r="C1117" s="243" t="s">
        <v>2380</v>
      </c>
      <c r="D1117" s="482">
        <v>5000</v>
      </c>
      <c r="E1117" s="483">
        <v>1</v>
      </c>
      <c r="F1117" s="484">
        <f t="shared" si="17"/>
        <v>5000</v>
      </c>
      <c r="G1117" s="236">
        <v>268</v>
      </c>
    </row>
    <row r="1118" spans="1:7" ht="12">
      <c r="A1118" s="741"/>
      <c r="B1118" s="741"/>
      <c r="C1118" s="243" t="s">
        <v>2381</v>
      </c>
      <c r="D1118" s="482">
        <v>2000</v>
      </c>
      <c r="E1118" s="483">
        <v>1</v>
      </c>
      <c r="F1118" s="484">
        <f t="shared" si="17"/>
        <v>2000</v>
      </c>
      <c r="G1118" s="236">
        <v>268</v>
      </c>
    </row>
    <row r="1119" spans="1:7" ht="24">
      <c r="A1119" s="741"/>
      <c r="B1119" s="741"/>
      <c r="C1119" s="243" t="s">
        <v>2382</v>
      </c>
      <c r="D1119" s="482">
        <v>150</v>
      </c>
      <c r="E1119" s="483">
        <v>3</v>
      </c>
      <c r="F1119" s="484">
        <f t="shared" si="17"/>
        <v>450</v>
      </c>
      <c r="G1119" s="236">
        <v>268</v>
      </c>
    </row>
    <row r="1120" spans="1:7" ht="12">
      <c r="A1120" s="741"/>
      <c r="B1120" s="741"/>
      <c r="C1120" s="243" t="s">
        <v>2383</v>
      </c>
      <c r="D1120" s="482">
        <v>150</v>
      </c>
      <c r="E1120" s="483">
        <v>25</v>
      </c>
      <c r="F1120" s="484">
        <f t="shared" si="17"/>
        <v>3750</v>
      </c>
      <c r="G1120" s="236">
        <v>268</v>
      </c>
    </row>
    <row r="1121" spans="1:7" ht="12.75" customHeight="1">
      <c r="A1121" s="741"/>
      <c r="B1121" s="741"/>
      <c r="C1121" s="243" t="s">
        <v>2384</v>
      </c>
      <c r="D1121" s="482">
        <v>100</v>
      </c>
      <c r="E1121" s="483">
        <v>150</v>
      </c>
      <c r="F1121" s="484">
        <f t="shared" si="17"/>
        <v>15000</v>
      </c>
      <c r="G1121" s="236">
        <v>268</v>
      </c>
    </row>
    <row r="1122" spans="1:7" ht="12">
      <c r="A1122" s="741"/>
      <c r="B1122" s="741"/>
      <c r="C1122" s="243" t="s">
        <v>2385</v>
      </c>
      <c r="D1122" s="482">
        <v>25</v>
      </c>
      <c r="E1122" s="483">
        <v>100</v>
      </c>
      <c r="F1122" s="484">
        <f t="shared" si="17"/>
        <v>2500</v>
      </c>
      <c r="G1122" s="236">
        <v>268</v>
      </c>
    </row>
    <row r="1123" spans="1:7" ht="12">
      <c r="A1123" s="741"/>
      <c r="B1123" s="741"/>
      <c r="C1123" s="243" t="s">
        <v>2386</v>
      </c>
      <c r="D1123" s="482">
        <v>10</v>
      </c>
      <c r="E1123" s="483">
        <v>100</v>
      </c>
      <c r="F1123" s="484">
        <f t="shared" si="17"/>
        <v>1000</v>
      </c>
      <c r="G1123" s="236">
        <v>268</v>
      </c>
    </row>
    <row r="1124" spans="1:7" ht="24">
      <c r="A1124" s="741"/>
      <c r="B1124" s="741"/>
      <c r="C1124" s="243" t="s">
        <v>2387</v>
      </c>
      <c r="D1124" s="482">
        <v>3</v>
      </c>
      <c r="E1124" s="483">
        <v>100</v>
      </c>
      <c r="F1124" s="484">
        <f t="shared" si="17"/>
        <v>300</v>
      </c>
      <c r="G1124" s="236">
        <v>268</v>
      </c>
    </row>
    <row r="1125" spans="1:7" ht="12">
      <c r="A1125" s="741"/>
      <c r="B1125" s="741"/>
      <c r="C1125" s="243" t="s">
        <v>2388</v>
      </c>
      <c r="D1125" s="482">
        <v>2</v>
      </c>
      <c r="E1125" s="483">
        <v>500</v>
      </c>
      <c r="F1125" s="484">
        <f t="shared" si="17"/>
        <v>1000</v>
      </c>
      <c r="G1125" s="236">
        <v>268</v>
      </c>
    </row>
    <row r="1126" spans="1:7" ht="12">
      <c r="A1126" s="741"/>
      <c r="B1126" s="741"/>
      <c r="C1126" s="243" t="s">
        <v>2389</v>
      </c>
      <c r="D1126" s="482">
        <v>10</v>
      </c>
      <c r="E1126" s="483">
        <v>100</v>
      </c>
      <c r="F1126" s="484">
        <f t="shared" si="17"/>
        <v>1000</v>
      </c>
      <c r="G1126" s="236">
        <v>268</v>
      </c>
    </row>
    <row r="1127" spans="1:7" ht="12">
      <c r="A1127" s="741"/>
      <c r="B1127" s="741"/>
      <c r="C1127" s="243" t="s">
        <v>2390</v>
      </c>
      <c r="D1127" s="482">
        <v>25</v>
      </c>
      <c r="E1127" s="483">
        <v>12</v>
      </c>
      <c r="F1127" s="484">
        <f t="shared" si="17"/>
        <v>300</v>
      </c>
      <c r="G1127" s="236">
        <v>269</v>
      </c>
    </row>
    <row r="1128" spans="1:7" ht="12">
      <c r="A1128" s="741"/>
      <c r="B1128" s="741"/>
      <c r="C1128" s="243" t="s">
        <v>2391</v>
      </c>
      <c r="D1128" s="482">
        <v>700</v>
      </c>
      <c r="E1128" s="483">
        <v>4</v>
      </c>
      <c r="F1128" s="484">
        <f t="shared" si="17"/>
        <v>2800</v>
      </c>
      <c r="G1128" s="236">
        <v>275</v>
      </c>
    </row>
    <row r="1129" spans="1:7" ht="48">
      <c r="A1129" s="741"/>
      <c r="B1129" s="741"/>
      <c r="C1129" s="243" t="s">
        <v>2392</v>
      </c>
      <c r="D1129" s="482">
        <v>400</v>
      </c>
      <c r="E1129" s="483">
        <v>50</v>
      </c>
      <c r="F1129" s="484">
        <f t="shared" si="17"/>
        <v>20000</v>
      </c>
      <c r="G1129" s="236">
        <v>283</v>
      </c>
    </row>
    <row r="1130" spans="1:7" ht="48">
      <c r="A1130" s="741"/>
      <c r="B1130" s="739"/>
      <c r="C1130" s="243" t="s">
        <v>2393</v>
      </c>
      <c r="D1130" s="482">
        <v>400</v>
      </c>
      <c r="E1130" s="483">
        <v>18</v>
      </c>
      <c r="F1130" s="484">
        <f t="shared" si="17"/>
        <v>7200</v>
      </c>
      <c r="G1130" s="236">
        <v>283</v>
      </c>
    </row>
    <row r="1131" spans="1:7" ht="36">
      <c r="A1131" s="741"/>
      <c r="B1131" s="738" t="s">
        <v>2237</v>
      </c>
      <c r="C1131" s="243" t="s">
        <v>2394</v>
      </c>
      <c r="D1131" s="482">
        <v>5000</v>
      </c>
      <c r="E1131" s="483">
        <v>1</v>
      </c>
      <c r="F1131" s="484">
        <f t="shared" si="17"/>
        <v>5000</v>
      </c>
      <c r="G1131" s="236">
        <v>284</v>
      </c>
    </row>
    <row r="1132" spans="1:7" ht="12">
      <c r="A1132" s="741"/>
      <c r="B1132" s="741"/>
      <c r="C1132" s="243" t="s">
        <v>2395</v>
      </c>
      <c r="D1132" s="482">
        <v>2000</v>
      </c>
      <c r="E1132" s="483">
        <v>7</v>
      </c>
      <c r="F1132" s="484">
        <f t="shared" si="17"/>
        <v>14000</v>
      </c>
      <c r="G1132" s="236">
        <v>285</v>
      </c>
    </row>
    <row r="1133" spans="1:7" ht="24">
      <c r="A1133" s="741"/>
      <c r="B1133" s="741"/>
      <c r="C1133" s="243" t="s">
        <v>2396</v>
      </c>
      <c r="D1133" s="482">
        <v>250</v>
      </c>
      <c r="E1133" s="483">
        <v>25</v>
      </c>
      <c r="F1133" s="484">
        <f t="shared" si="17"/>
        <v>6250</v>
      </c>
      <c r="G1133" s="236">
        <v>285</v>
      </c>
    </row>
    <row r="1134" spans="1:7" ht="12">
      <c r="A1134" s="741"/>
      <c r="B1134" s="741"/>
      <c r="C1134" s="243" t="s">
        <v>1220</v>
      </c>
      <c r="D1134" s="482">
        <v>75</v>
      </c>
      <c r="E1134" s="483">
        <v>50</v>
      </c>
      <c r="F1134" s="484">
        <f t="shared" si="17"/>
        <v>3750</v>
      </c>
      <c r="G1134" s="236">
        <v>286</v>
      </c>
    </row>
    <row r="1135" spans="1:7" ht="12">
      <c r="A1135" s="741"/>
      <c r="B1135" s="741"/>
      <c r="C1135" s="243" t="s">
        <v>2397</v>
      </c>
      <c r="D1135" s="482">
        <v>160</v>
      </c>
      <c r="E1135" s="483">
        <v>2</v>
      </c>
      <c r="F1135" s="484">
        <f t="shared" si="17"/>
        <v>320</v>
      </c>
      <c r="G1135" s="236">
        <v>286</v>
      </c>
    </row>
    <row r="1136" spans="1:7" ht="12">
      <c r="A1136" s="741"/>
      <c r="B1136" s="741"/>
      <c r="C1136" s="243" t="s">
        <v>2398</v>
      </c>
      <c r="D1136" s="482">
        <v>500</v>
      </c>
      <c r="E1136" s="483">
        <v>1</v>
      </c>
      <c r="F1136" s="484">
        <f t="shared" si="17"/>
        <v>500</v>
      </c>
      <c r="G1136" s="236">
        <v>286</v>
      </c>
    </row>
    <row r="1137" spans="1:7" ht="24">
      <c r="A1137" s="741"/>
      <c r="B1137" s="741"/>
      <c r="C1137" s="243" t="s">
        <v>2399</v>
      </c>
      <c r="D1137" s="482">
        <v>75</v>
      </c>
      <c r="E1137" s="483">
        <v>2</v>
      </c>
      <c r="F1137" s="484">
        <f t="shared" si="17"/>
        <v>150</v>
      </c>
      <c r="G1137" s="236">
        <v>286</v>
      </c>
    </row>
    <row r="1138" spans="1:7" ht="12">
      <c r="A1138" s="741"/>
      <c r="B1138" s="741"/>
      <c r="C1138" s="243" t="s">
        <v>2400</v>
      </c>
      <c r="D1138" s="482">
        <v>150</v>
      </c>
      <c r="E1138" s="483">
        <v>4</v>
      </c>
      <c r="F1138" s="484">
        <f t="shared" si="17"/>
        <v>600</v>
      </c>
      <c r="G1138" s="236">
        <v>286</v>
      </c>
    </row>
    <row r="1139" spans="1:7" ht="12">
      <c r="A1139" s="741"/>
      <c r="B1139" s="741"/>
      <c r="C1139" s="243" t="s">
        <v>2401</v>
      </c>
      <c r="D1139" s="482">
        <v>100</v>
      </c>
      <c r="E1139" s="483">
        <v>3</v>
      </c>
      <c r="F1139" s="484">
        <f t="shared" si="17"/>
        <v>300</v>
      </c>
      <c r="G1139" s="236">
        <v>286</v>
      </c>
    </row>
    <row r="1140" spans="1:7" ht="12">
      <c r="A1140" s="741"/>
      <c r="B1140" s="741"/>
      <c r="C1140" s="243" t="s">
        <v>2402</v>
      </c>
      <c r="D1140" s="482">
        <v>250</v>
      </c>
      <c r="E1140" s="483">
        <v>1</v>
      </c>
      <c r="F1140" s="484">
        <f t="shared" si="17"/>
        <v>250</v>
      </c>
      <c r="G1140" s="236">
        <v>286</v>
      </c>
    </row>
    <row r="1141" spans="1:7" ht="12">
      <c r="A1141" s="741"/>
      <c r="B1141" s="741"/>
      <c r="C1141" s="243" t="s">
        <v>2403</v>
      </c>
      <c r="D1141" s="482">
        <v>10</v>
      </c>
      <c r="E1141" s="483">
        <v>48</v>
      </c>
      <c r="F1141" s="484">
        <f t="shared" ref="F1141:F1204" si="18">D1141*E1141</f>
        <v>480</v>
      </c>
      <c r="G1141" s="236">
        <v>286</v>
      </c>
    </row>
    <row r="1142" spans="1:7" ht="12">
      <c r="A1142" s="741"/>
      <c r="B1142" s="741"/>
      <c r="C1142" s="243" t="s">
        <v>2404</v>
      </c>
      <c r="D1142" s="482">
        <v>10</v>
      </c>
      <c r="E1142" s="483">
        <v>6</v>
      </c>
      <c r="F1142" s="484">
        <f t="shared" si="18"/>
        <v>60</v>
      </c>
      <c r="G1142" s="236">
        <v>286</v>
      </c>
    </row>
    <row r="1143" spans="1:7" ht="12">
      <c r="A1143" s="741"/>
      <c r="B1143" s="741"/>
      <c r="C1143" s="243" t="s">
        <v>2405</v>
      </c>
      <c r="D1143" s="482">
        <v>200</v>
      </c>
      <c r="E1143" s="483">
        <v>2</v>
      </c>
      <c r="F1143" s="484">
        <f t="shared" si="18"/>
        <v>400</v>
      </c>
      <c r="G1143" s="236">
        <v>286</v>
      </c>
    </row>
    <row r="1144" spans="1:7" ht="12">
      <c r="A1144" s="741"/>
      <c r="B1144" s="741"/>
      <c r="C1144" s="243" t="s">
        <v>2406</v>
      </c>
      <c r="D1144" s="482">
        <v>200</v>
      </c>
      <c r="E1144" s="483">
        <v>2</v>
      </c>
      <c r="F1144" s="484">
        <f t="shared" si="18"/>
        <v>400</v>
      </c>
      <c r="G1144" s="236">
        <v>286</v>
      </c>
    </row>
    <row r="1145" spans="1:7" ht="12">
      <c r="A1145" s="741"/>
      <c r="B1145" s="741"/>
      <c r="C1145" s="243" t="s">
        <v>2407</v>
      </c>
      <c r="D1145" s="482">
        <v>200</v>
      </c>
      <c r="E1145" s="483">
        <v>3</v>
      </c>
      <c r="F1145" s="484">
        <f t="shared" si="18"/>
        <v>600</v>
      </c>
      <c r="G1145" s="236">
        <v>286</v>
      </c>
    </row>
    <row r="1146" spans="1:7" ht="12">
      <c r="A1146" s="741"/>
      <c r="B1146" s="741"/>
      <c r="C1146" s="243" t="s">
        <v>2408</v>
      </c>
      <c r="D1146" s="482">
        <v>50</v>
      </c>
      <c r="E1146" s="483">
        <v>8</v>
      </c>
      <c r="F1146" s="484">
        <f t="shared" si="18"/>
        <v>400</v>
      </c>
      <c r="G1146" s="236">
        <v>286</v>
      </c>
    </row>
    <row r="1147" spans="1:7" ht="12">
      <c r="A1147" s="741"/>
      <c r="B1147" s="741"/>
      <c r="C1147" s="243" t="s">
        <v>2409</v>
      </c>
      <c r="D1147" s="482">
        <v>100</v>
      </c>
      <c r="E1147" s="483">
        <v>2</v>
      </c>
      <c r="F1147" s="484">
        <f t="shared" si="18"/>
        <v>200</v>
      </c>
      <c r="G1147" s="236">
        <v>286</v>
      </c>
    </row>
    <row r="1148" spans="1:7" ht="12">
      <c r="A1148" s="741"/>
      <c r="B1148" s="741"/>
      <c r="C1148" s="243" t="s">
        <v>2410</v>
      </c>
      <c r="D1148" s="482">
        <v>100</v>
      </c>
      <c r="E1148" s="483">
        <v>2</v>
      </c>
      <c r="F1148" s="484">
        <f t="shared" si="18"/>
        <v>200</v>
      </c>
      <c r="G1148" s="236">
        <v>286</v>
      </c>
    </row>
    <row r="1149" spans="1:7" ht="12">
      <c r="A1149" s="741"/>
      <c r="B1149" s="741"/>
      <c r="C1149" s="243" t="s">
        <v>2411</v>
      </c>
      <c r="D1149" s="482">
        <v>100</v>
      </c>
      <c r="E1149" s="483">
        <v>1</v>
      </c>
      <c r="F1149" s="484">
        <f t="shared" si="18"/>
        <v>100</v>
      </c>
      <c r="G1149" s="236">
        <v>286</v>
      </c>
    </row>
    <row r="1150" spans="1:7" ht="12">
      <c r="A1150" s="741"/>
      <c r="B1150" s="741"/>
      <c r="C1150" s="243" t="s">
        <v>2412</v>
      </c>
      <c r="D1150" s="482">
        <v>150</v>
      </c>
      <c r="E1150" s="483">
        <v>2</v>
      </c>
      <c r="F1150" s="484">
        <f t="shared" si="18"/>
        <v>300</v>
      </c>
      <c r="G1150" s="236">
        <v>286</v>
      </c>
    </row>
    <row r="1151" spans="1:7" ht="12">
      <c r="A1151" s="741"/>
      <c r="B1151" s="741"/>
      <c r="C1151" s="243" t="s">
        <v>2413</v>
      </c>
      <c r="D1151" s="482">
        <v>100</v>
      </c>
      <c r="E1151" s="483">
        <v>2</v>
      </c>
      <c r="F1151" s="484">
        <f t="shared" si="18"/>
        <v>200</v>
      </c>
      <c r="G1151" s="236">
        <v>286</v>
      </c>
    </row>
    <row r="1152" spans="1:7" ht="12">
      <c r="A1152" s="741"/>
      <c r="B1152" s="741"/>
      <c r="C1152" s="243" t="s">
        <v>2414</v>
      </c>
      <c r="D1152" s="482">
        <v>300</v>
      </c>
      <c r="E1152" s="483">
        <v>1</v>
      </c>
      <c r="F1152" s="484">
        <f t="shared" si="18"/>
        <v>300</v>
      </c>
      <c r="G1152" s="236">
        <v>286</v>
      </c>
    </row>
    <row r="1153" spans="1:7" ht="12">
      <c r="A1153" s="741"/>
      <c r="B1153" s="741"/>
      <c r="C1153" s="243" t="s">
        <v>2415</v>
      </c>
      <c r="D1153" s="482">
        <v>125</v>
      </c>
      <c r="E1153" s="483">
        <v>5</v>
      </c>
      <c r="F1153" s="484">
        <f t="shared" si="18"/>
        <v>625</v>
      </c>
      <c r="G1153" s="236">
        <v>289</v>
      </c>
    </row>
    <row r="1154" spans="1:7" ht="12">
      <c r="A1154" s="741"/>
      <c r="B1154" s="741"/>
      <c r="C1154" s="243" t="s">
        <v>2416</v>
      </c>
      <c r="D1154" s="482">
        <v>75</v>
      </c>
      <c r="E1154" s="483">
        <v>8</v>
      </c>
      <c r="F1154" s="484">
        <f t="shared" si="18"/>
        <v>600</v>
      </c>
      <c r="G1154" s="236">
        <v>291</v>
      </c>
    </row>
    <row r="1155" spans="1:7" ht="24">
      <c r="A1155" s="741"/>
      <c r="B1155" s="741"/>
      <c r="C1155" s="243" t="s">
        <v>2417</v>
      </c>
      <c r="D1155" s="482">
        <v>7</v>
      </c>
      <c r="E1155" s="483">
        <v>200</v>
      </c>
      <c r="F1155" s="484">
        <f t="shared" si="18"/>
        <v>1400</v>
      </c>
      <c r="G1155" s="236">
        <v>291</v>
      </c>
    </row>
    <row r="1156" spans="1:7" ht="12">
      <c r="A1156" s="741"/>
      <c r="B1156" s="741"/>
      <c r="C1156" s="243" t="s">
        <v>2418</v>
      </c>
      <c r="D1156" s="482">
        <v>10</v>
      </c>
      <c r="E1156" s="483">
        <v>25</v>
      </c>
      <c r="F1156" s="484">
        <f t="shared" si="18"/>
        <v>250</v>
      </c>
      <c r="G1156" s="236">
        <v>291</v>
      </c>
    </row>
    <row r="1157" spans="1:7" ht="24">
      <c r="A1157" s="741"/>
      <c r="B1157" s="741"/>
      <c r="C1157" s="243" t="s">
        <v>2419</v>
      </c>
      <c r="D1157" s="482">
        <v>50</v>
      </c>
      <c r="E1157" s="483">
        <v>50</v>
      </c>
      <c r="F1157" s="484">
        <f t="shared" si="18"/>
        <v>2500</v>
      </c>
      <c r="G1157" s="236">
        <v>291</v>
      </c>
    </row>
    <row r="1158" spans="1:7" ht="12">
      <c r="A1158" s="741"/>
      <c r="B1158" s="741"/>
      <c r="C1158" s="243" t="s">
        <v>1481</v>
      </c>
      <c r="D1158" s="482">
        <v>10</v>
      </c>
      <c r="E1158" s="483">
        <v>100</v>
      </c>
      <c r="F1158" s="484">
        <f t="shared" si="18"/>
        <v>1000</v>
      </c>
      <c r="G1158" s="236">
        <v>291</v>
      </c>
    </row>
    <row r="1159" spans="1:7" ht="24">
      <c r="A1159" s="741"/>
      <c r="B1159" s="741"/>
      <c r="C1159" s="243" t="s">
        <v>2420</v>
      </c>
      <c r="D1159" s="482">
        <v>3</v>
      </c>
      <c r="E1159" s="483">
        <v>30</v>
      </c>
      <c r="F1159" s="484">
        <f t="shared" si="18"/>
        <v>90</v>
      </c>
      <c r="G1159" s="236">
        <v>291</v>
      </c>
    </row>
    <row r="1160" spans="1:7" ht="12">
      <c r="A1160" s="741"/>
      <c r="B1160" s="741"/>
      <c r="C1160" s="243" t="s">
        <v>74</v>
      </c>
      <c r="D1160" s="482">
        <v>10</v>
      </c>
      <c r="E1160" s="483">
        <v>150</v>
      </c>
      <c r="F1160" s="484">
        <f t="shared" si="18"/>
        <v>1500</v>
      </c>
      <c r="G1160" s="236">
        <v>291</v>
      </c>
    </row>
    <row r="1161" spans="1:7" ht="12">
      <c r="A1161" s="741"/>
      <c r="B1161" s="741"/>
      <c r="C1161" s="243" t="s">
        <v>2421</v>
      </c>
      <c r="D1161" s="482">
        <v>7</v>
      </c>
      <c r="E1161" s="483">
        <v>50</v>
      </c>
      <c r="F1161" s="484">
        <f t="shared" si="18"/>
        <v>350</v>
      </c>
      <c r="G1161" s="236">
        <v>291</v>
      </c>
    </row>
    <row r="1162" spans="1:7" ht="48">
      <c r="A1162" s="741"/>
      <c r="B1162" s="741"/>
      <c r="C1162" s="243" t="s">
        <v>2422</v>
      </c>
      <c r="D1162" s="482">
        <v>5</v>
      </c>
      <c r="E1162" s="483">
        <v>150</v>
      </c>
      <c r="F1162" s="484">
        <f t="shared" si="18"/>
        <v>750</v>
      </c>
      <c r="G1162" s="236">
        <v>291</v>
      </c>
    </row>
    <row r="1163" spans="1:7" ht="12">
      <c r="A1163" s="741"/>
      <c r="B1163" s="741"/>
      <c r="C1163" s="243" t="s">
        <v>2423</v>
      </c>
      <c r="D1163" s="482">
        <v>8</v>
      </c>
      <c r="E1163" s="483">
        <v>150</v>
      </c>
      <c r="F1163" s="484">
        <f t="shared" si="18"/>
        <v>1200</v>
      </c>
      <c r="G1163" s="236">
        <v>291</v>
      </c>
    </row>
    <row r="1164" spans="1:7" ht="24">
      <c r="A1164" s="741"/>
      <c r="B1164" s="741"/>
      <c r="C1164" s="243" t="s">
        <v>2424</v>
      </c>
      <c r="D1164" s="482">
        <v>10</v>
      </c>
      <c r="E1164" s="483">
        <v>200</v>
      </c>
      <c r="F1164" s="484">
        <f t="shared" si="18"/>
        <v>2000</v>
      </c>
      <c r="G1164" s="236">
        <v>291</v>
      </c>
    </row>
    <row r="1165" spans="1:7" ht="12">
      <c r="A1165" s="741"/>
      <c r="B1165" s="741"/>
      <c r="C1165" s="243" t="s">
        <v>1480</v>
      </c>
      <c r="D1165" s="482">
        <v>5</v>
      </c>
      <c r="E1165" s="483">
        <v>200</v>
      </c>
      <c r="F1165" s="484">
        <f t="shared" si="18"/>
        <v>1000</v>
      </c>
      <c r="G1165" s="236">
        <v>291</v>
      </c>
    </row>
    <row r="1166" spans="1:7" ht="12">
      <c r="A1166" s="741"/>
      <c r="B1166" s="741"/>
      <c r="C1166" s="243" t="s">
        <v>562</v>
      </c>
      <c r="D1166" s="482">
        <v>25</v>
      </c>
      <c r="E1166" s="483">
        <v>75</v>
      </c>
      <c r="F1166" s="484">
        <f t="shared" si="18"/>
        <v>1875</v>
      </c>
      <c r="G1166" s="236">
        <v>291</v>
      </c>
    </row>
    <row r="1167" spans="1:7" ht="12">
      <c r="A1167" s="741"/>
      <c r="B1167" s="741"/>
      <c r="C1167" s="243" t="s">
        <v>2425</v>
      </c>
      <c r="D1167" s="482">
        <v>12</v>
      </c>
      <c r="E1167" s="483">
        <v>100</v>
      </c>
      <c r="F1167" s="484">
        <f t="shared" si="18"/>
        <v>1200</v>
      </c>
      <c r="G1167" s="236">
        <v>291</v>
      </c>
    </row>
    <row r="1168" spans="1:7" ht="12">
      <c r="A1168" s="741"/>
      <c r="B1168" s="741"/>
      <c r="C1168" s="243" t="s">
        <v>2426</v>
      </c>
      <c r="D1168" s="482">
        <v>3</v>
      </c>
      <c r="E1168" s="483">
        <v>100</v>
      </c>
      <c r="F1168" s="484">
        <f t="shared" si="18"/>
        <v>300</v>
      </c>
      <c r="G1168" s="236">
        <v>291</v>
      </c>
    </row>
    <row r="1169" spans="1:7" ht="12">
      <c r="A1169" s="741"/>
      <c r="B1169" s="741"/>
      <c r="C1169" s="243" t="s">
        <v>2427</v>
      </c>
      <c r="D1169" s="482">
        <v>3</v>
      </c>
      <c r="E1169" s="483">
        <v>30</v>
      </c>
      <c r="F1169" s="484">
        <f t="shared" si="18"/>
        <v>90</v>
      </c>
      <c r="G1169" s="236">
        <v>291</v>
      </c>
    </row>
    <row r="1170" spans="1:7" ht="12">
      <c r="A1170" s="741"/>
      <c r="B1170" s="741"/>
      <c r="C1170" s="243" t="s">
        <v>2428</v>
      </c>
      <c r="D1170" s="482">
        <v>1.5</v>
      </c>
      <c r="E1170" s="483">
        <v>300</v>
      </c>
      <c r="F1170" s="484">
        <f t="shared" si="18"/>
        <v>450</v>
      </c>
      <c r="G1170" s="236">
        <v>291</v>
      </c>
    </row>
    <row r="1171" spans="1:7" ht="12">
      <c r="A1171" s="741"/>
      <c r="B1171" s="741"/>
      <c r="C1171" s="243" t="s">
        <v>2429</v>
      </c>
      <c r="D1171" s="482">
        <v>1.5</v>
      </c>
      <c r="E1171" s="483">
        <v>300</v>
      </c>
      <c r="F1171" s="484">
        <f t="shared" si="18"/>
        <v>450</v>
      </c>
      <c r="G1171" s="236">
        <v>291</v>
      </c>
    </row>
    <row r="1172" spans="1:7" ht="12">
      <c r="A1172" s="741"/>
      <c r="B1172" s="741"/>
      <c r="C1172" s="243" t="s">
        <v>2430</v>
      </c>
      <c r="D1172" s="482">
        <v>3</v>
      </c>
      <c r="E1172" s="483">
        <v>75</v>
      </c>
      <c r="F1172" s="484">
        <f t="shared" si="18"/>
        <v>225</v>
      </c>
      <c r="G1172" s="236">
        <v>291</v>
      </c>
    </row>
    <row r="1173" spans="1:7" ht="12">
      <c r="A1173" s="741"/>
      <c r="B1173" s="741"/>
      <c r="C1173" s="243" t="s">
        <v>2431</v>
      </c>
      <c r="D1173" s="482">
        <v>50</v>
      </c>
      <c r="E1173" s="483">
        <v>30</v>
      </c>
      <c r="F1173" s="484">
        <f t="shared" si="18"/>
        <v>1500</v>
      </c>
      <c r="G1173" s="236">
        <v>291</v>
      </c>
    </row>
    <row r="1174" spans="1:7" ht="24">
      <c r="A1174" s="741"/>
      <c r="B1174" s="741"/>
      <c r="C1174" s="243" t="s">
        <v>2432</v>
      </c>
      <c r="D1174" s="482">
        <v>15</v>
      </c>
      <c r="E1174" s="483">
        <v>75</v>
      </c>
      <c r="F1174" s="484">
        <f t="shared" si="18"/>
        <v>1125</v>
      </c>
      <c r="G1174" s="236">
        <v>291</v>
      </c>
    </row>
    <row r="1175" spans="1:7" ht="24">
      <c r="A1175" s="741"/>
      <c r="B1175" s="741"/>
      <c r="C1175" s="243" t="s">
        <v>2433</v>
      </c>
      <c r="D1175" s="482">
        <v>15</v>
      </c>
      <c r="E1175" s="483">
        <v>75</v>
      </c>
      <c r="F1175" s="484">
        <f t="shared" si="18"/>
        <v>1125</v>
      </c>
      <c r="G1175" s="236">
        <v>291</v>
      </c>
    </row>
    <row r="1176" spans="1:7" ht="18.75" customHeight="1">
      <c r="A1176" s="741"/>
      <c r="B1176" s="741"/>
      <c r="C1176" s="243" t="s">
        <v>2434</v>
      </c>
      <c r="D1176" s="482">
        <v>130</v>
      </c>
      <c r="E1176" s="483">
        <v>1500</v>
      </c>
      <c r="F1176" s="484">
        <f t="shared" si="18"/>
        <v>195000</v>
      </c>
      <c r="G1176" s="236">
        <v>292</v>
      </c>
    </row>
    <row r="1177" spans="1:7" ht="24">
      <c r="A1177" s="741"/>
      <c r="B1177" s="741"/>
      <c r="C1177" s="243" t="s">
        <v>2435</v>
      </c>
      <c r="D1177" s="482">
        <v>15</v>
      </c>
      <c r="E1177" s="483">
        <v>300</v>
      </c>
      <c r="F1177" s="484">
        <f t="shared" si="18"/>
        <v>4500</v>
      </c>
      <c r="G1177" s="236">
        <v>292</v>
      </c>
    </row>
    <row r="1178" spans="1:7" ht="24">
      <c r="A1178" s="741"/>
      <c r="B1178" s="741"/>
      <c r="C1178" s="243" t="s">
        <v>2436</v>
      </c>
      <c r="D1178" s="482">
        <v>15</v>
      </c>
      <c r="E1178" s="483">
        <v>500</v>
      </c>
      <c r="F1178" s="484">
        <f t="shared" si="18"/>
        <v>7500</v>
      </c>
      <c r="G1178" s="236">
        <v>292</v>
      </c>
    </row>
    <row r="1179" spans="1:7" ht="24">
      <c r="A1179" s="741"/>
      <c r="B1179" s="741"/>
      <c r="C1179" s="243" t="s">
        <v>2437</v>
      </c>
      <c r="D1179" s="482">
        <v>20</v>
      </c>
      <c r="E1179" s="483">
        <v>500</v>
      </c>
      <c r="F1179" s="484">
        <f t="shared" si="18"/>
        <v>10000</v>
      </c>
      <c r="G1179" s="236">
        <v>292</v>
      </c>
    </row>
    <row r="1180" spans="1:7" ht="12">
      <c r="A1180" s="741"/>
      <c r="B1180" s="741"/>
      <c r="C1180" s="243" t="s">
        <v>2438</v>
      </c>
      <c r="D1180" s="482">
        <v>5</v>
      </c>
      <c r="E1180" s="483">
        <v>250</v>
      </c>
      <c r="F1180" s="484">
        <f t="shared" si="18"/>
        <v>1250</v>
      </c>
      <c r="G1180" s="236">
        <v>292</v>
      </c>
    </row>
    <row r="1181" spans="1:7" ht="24">
      <c r="A1181" s="741"/>
      <c r="B1181" s="741"/>
      <c r="C1181" s="243" t="s">
        <v>2439</v>
      </c>
      <c r="D1181" s="482">
        <v>25</v>
      </c>
      <c r="E1181" s="483">
        <v>500</v>
      </c>
      <c r="F1181" s="484">
        <f t="shared" si="18"/>
        <v>12500</v>
      </c>
      <c r="G1181" s="236">
        <v>292</v>
      </c>
    </row>
    <row r="1182" spans="1:7" ht="12">
      <c r="A1182" s="741"/>
      <c r="B1182" s="741"/>
      <c r="C1182" s="243" t="s">
        <v>2440</v>
      </c>
      <c r="D1182" s="482">
        <v>25</v>
      </c>
      <c r="E1182" s="483">
        <v>500</v>
      </c>
      <c r="F1182" s="484">
        <f t="shared" si="18"/>
        <v>12500</v>
      </c>
      <c r="G1182" s="236">
        <v>292</v>
      </c>
    </row>
    <row r="1183" spans="1:7" ht="12">
      <c r="A1183" s="741"/>
      <c r="B1183" s="741"/>
      <c r="C1183" s="243" t="s">
        <v>2441</v>
      </c>
      <c r="D1183" s="482">
        <v>5</v>
      </c>
      <c r="E1183" s="483">
        <v>150</v>
      </c>
      <c r="F1183" s="484">
        <f t="shared" si="18"/>
        <v>750</v>
      </c>
      <c r="G1183" s="236">
        <v>292</v>
      </c>
    </row>
    <row r="1184" spans="1:7" ht="12">
      <c r="A1184" s="741"/>
      <c r="B1184" s="741"/>
      <c r="C1184" s="243" t="s">
        <v>2442</v>
      </c>
      <c r="D1184" s="482">
        <v>25</v>
      </c>
      <c r="E1184" s="483">
        <v>100</v>
      </c>
      <c r="F1184" s="484">
        <f t="shared" si="18"/>
        <v>2500</v>
      </c>
      <c r="G1184" s="236">
        <v>292</v>
      </c>
    </row>
    <row r="1185" spans="1:7" ht="12">
      <c r="A1185" s="741"/>
      <c r="B1185" s="741"/>
      <c r="C1185" s="243" t="s">
        <v>2443</v>
      </c>
      <c r="D1185" s="482">
        <v>15</v>
      </c>
      <c r="E1185" s="483">
        <v>50</v>
      </c>
      <c r="F1185" s="484">
        <f t="shared" si="18"/>
        <v>750</v>
      </c>
      <c r="G1185" s="236">
        <v>292</v>
      </c>
    </row>
    <row r="1186" spans="1:7" ht="12">
      <c r="A1186" s="741"/>
      <c r="B1186" s="741"/>
      <c r="C1186" s="243" t="s">
        <v>2444</v>
      </c>
      <c r="D1186" s="482">
        <v>8</v>
      </c>
      <c r="E1186" s="483">
        <v>100</v>
      </c>
      <c r="F1186" s="484">
        <f t="shared" si="18"/>
        <v>800</v>
      </c>
      <c r="G1186" s="236">
        <v>292</v>
      </c>
    </row>
    <row r="1187" spans="1:7" ht="12">
      <c r="A1187" s="741"/>
      <c r="B1187" s="741"/>
      <c r="C1187" s="243" t="s">
        <v>2445</v>
      </c>
      <c r="D1187" s="482">
        <v>5</v>
      </c>
      <c r="E1187" s="483">
        <v>200</v>
      </c>
      <c r="F1187" s="484">
        <f t="shared" si="18"/>
        <v>1000</v>
      </c>
      <c r="G1187" s="236">
        <v>292</v>
      </c>
    </row>
    <row r="1188" spans="1:7" ht="25.5" customHeight="1">
      <c r="A1188" s="741"/>
      <c r="B1188" s="741"/>
      <c r="C1188" s="243" t="s">
        <v>2446</v>
      </c>
      <c r="D1188" s="482">
        <v>10</v>
      </c>
      <c r="E1188" s="483">
        <v>100</v>
      </c>
      <c r="F1188" s="484">
        <f t="shared" si="18"/>
        <v>1000</v>
      </c>
      <c r="G1188" s="236">
        <v>292</v>
      </c>
    </row>
    <row r="1189" spans="1:7" ht="12">
      <c r="A1189" s="741"/>
      <c r="B1189" s="741"/>
      <c r="C1189" s="243" t="s">
        <v>2447</v>
      </c>
      <c r="D1189" s="482">
        <v>15</v>
      </c>
      <c r="E1189" s="483">
        <v>100</v>
      </c>
      <c r="F1189" s="484">
        <f t="shared" si="18"/>
        <v>1500</v>
      </c>
      <c r="G1189" s="236">
        <v>292</v>
      </c>
    </row>
    <row r="1190" spans="1:7" ht="12">
      <c r="A1190" s="741"/>
      <c r="B1190" s="741"/>
      <c r="C1190" s="243" t="s">
        <v>2448</v>
      </c>
      <c r="D1190" s="482">
        <v>5</v>
      </c>
      <c r="E1190" s="483">
        <v>200</v>
      </c>
      <c r="F1190" s="484">
        <f t="shared" si="18"/>
        <v>1000</v>
      </c>
      <c r="G1190" s="236">
        <v>292</v>
      </c>
    </row>
    <row r="1191" spans="1:7" ht="12">
      <c r="A1191" s="741"/>
      <c r="B1191" s="741"/>
      <c r="C1191" s="243" t="s">
        <v>2449</v>
      </c>
      <c r="D1191" s="482">
        <v>25</v>
      </c>
      <c r="E1191" s="483">
        <v>100</v>
      </c>
      <c r="F1191" s="484">
        <f t="shared" si="18"/>
        <v>2500</v>
      </c>
      <c r="G1191" s="236">
        <v>292</v>
      </c>
    </row>
    <row r="1192" spans="1:7" ht="12">
      <c r="A1192" s="741"/>
      <c r="B1192" s="741"/>
      <c r="C1192" s="243" t="s">
        <v>2450</v>
      </c>
      <c r="D1192" s="482">
        <v>25</v>
      </c>
      <c r="E1192" s="483">
        <v>150</v>
      </c>
      <c r="F1192" s="484">
        <f t="shared" si="18"/>
        <v>3750</v>
      </c>
      <c r="G1192" s="236">
        <v>292</v>
      </c>
    </row>
    <row r="1193" spans="1:7" ht="12">
      <c r="A1193" s="741"/>
      <c r="B1193" s="741"/>
      <c r="C1193" s="243" t="s">
        <v>2451</v>
      </c>
      <c r="D1193" s="482">
        <v>10</v>
      </c>
      <c r="E1193" s="483">
        <v>50</v>
      </c>
      <c r="F1193" s="484">
        <f t="shared" si="18"/>
        <v>500</v>
      </c>
      <c r="G1193" s="236">
        <v>292</v>
      </c>
    </row>
    <row r="1194" spans="1:7" ht="13.5" customHeight="1">
      <c r="A1194" s="741"/>
      <c r="B1194" s="741"/>
      <c r="C1194" s="243" t="s">
        <v>2452</v>
      </c>
      <c r="D1194" s="482">
        <v>10</v>
      </c>
      <c r="E1194" s="483">
        <v>200</v>
      </c>
      <c r="F1194" s="484">
        <f t="shared" si="18"/>
        <v>2000</v>
      </c>
      <c r="G1194" s="236">
        <v>292</v>
      </c>
    </row>
    <row r="1195" spans="1:7" ht="24">
      <c r="A1195" s="741"/>
      <c r="B1195" s="741"/>
      <c r="C1195" s="243" t="s">
        <v>2453</v>
      </c>
      <c r="D1195" s="482">
        <v>5</v>
      </c>
      <c r="E1195" s="483">
        <v>300</v>
      </c>
      <c r="F1195" s="484">
        <f t="shared" si="18"/>
        <v>1500</v>
      </c>
      <c r="G1195" s="236">
        <v>292</v>
      </c>
    </row>
    <row r="1196" spans="1:7" ht="12">
      <c r="A1196" s="741"/>
      <c r="B1196" s="741"/>
      <c r="C1196" s="243" t="s">
        <v>2454</v>
      </c>
      <c r="D1196" s="482">
        <v>76</v>
      </c>
      <c r="E1196" s="483">
        <v>3000</v>
      </c>
      <c r="F1196" s="484">
        <f t="shared" si="18"/>
        <v>228000</v>
      </c>
      <c r="G1196" s="236">
        <v>292</v>
      </c>
    </row>
    <row r="1197" spans="1:7" ht="12">
      <c r="A1197" s="741"/>
      <c r="B1197" s="741"/>
      <c r="C1197" s="243" t="s">
        <v>2455</v>
      </c>
      <c r="D1197" s="482">
        <v>25</v>
      </c>
      <c r="E1197" s="483">
        <v>5000</v>
      </c>
      <c r="F1197" s="484">
        <f t="shared" si="18"/>
        <v>125000</v>
      </c>
      <c r="G1197" s="236">
        <v>292</v>
      </c>
    </row>
    <row r="1198" spans="1:7" ht="25.5" customHeight="1">
      <c r="A1198" s="741"/>
      <c r="B1198" s="741"/>
      <c r="C1198" s="243" t="s">
        <v>2456</v>
      </c>
      <c r="D1198" s="482">
        <v>15</v>
      </c>
      <c r="E1198" s="483">
        <v>100</v>
      </c>
      <c r="F1198" s="484">
        <f t="shared" si="18"/>
        <v>1500</v>
      </c>
      <c r="G1198" s="236">
        <v>292</v>
      </c>
    </row>
    <row r="1199" spans="1:7" ht="12.75" customHeight="1">
      <c r="A1199" s="741"/>
      <c r="B1199" s="741"/>
      <c r="C1199" s="243" t="s">
        <v>2457</v>
      </c>
      <c r="D1199" s="482">
        <v>150</v>
      </c>
      <c r="E1199" s="483">
        <v>100</v>
      </c>
      <c r="F1199" s="484">
        <f t="shared" si="18"/>
        <v>15000</v>
      </c>
      <c r="G1199" s="236">
        <v>292</v>
      </c>
    </row>
    <row r="1200" spans="1:7" ht="12">
      <c r="A1200" s="741"/>
      <c r="B1200" s="741"/>
      <c r="C1200" s="243" t="s">
        <v>2458</v>
      </c>
      <c r="D1200" s="482">
        <v>100</v>
      </c>
      <c r="E1200" s="483">
        <v>1</v>
      </c>
      <c r="F1200" s="484">
        <f t="shared" si="18"/>
        <v>100</v>
      </c>
      <c r="G1200" s="236">
        <v>292</v>
      </c>
    </row>
    <row r="1201" spans="1:7" ht="12">
      <c r="A1201" s="741"/>
      <c r="B1201" s="741"/>
      <c r="C1201" s="243" t="s">
        <v>2459</v>
      </c>
      <c r="D1201" s="482">
        <v>30</v>
      </c>
      <c r="E1201" s="483">
        <v>10</v>
      </c>
      <c r="F1201" s="484">
        <f t="shared" si="18"/>
        <v>300</v>
      </c>
      <c r="G1201" s="236">
        <v>295</v>
      </c>
    </row>
    <row r="1202" spans="1:7" ht="12">
      <c r="A1202" s="741"/>
      <c r="B1202" s="741"/>
      <c r="C1202" s="243" t="s">
        <v>2460</v>
      </c>
      <c r="D1202" s="482">
        <v>10</v>
      </c>
      <c r="E1202" s="483">
        <v>15</v>
      </c>
      <c r="F1202" s="484">
        <f t="shared" si="18"/>
        <v>150</v>
      </c>
      <c r="G1202" s="236">
        <v>295</v>
      </c>
    </row>
    <row r="1203" spans="1:7" ht="12">
      <c r="A1203" s="741"/>
      <c r="B1203" s="741"/>
      <c r="C1203" s="243" t="s">
        <v>2461</v>
      </c>
      <c r="D1203" s="482">
        <v>40</v>
      </c>
      <c r="E1203" s="483">
        <v>10</v>
      </c>
      <c r="F1203" s="484">
        <f t="shared" si="18"/>
        <v>400</v>
      </c>
      <c r="G1203" s="236">
        <v>295</v>
      </c>
    </row>
    <row r="1204" spans="1:7" ht="24">
      <c r="A1204" s="741"/>
      <c r="B1204" s="741"/>
      <c r="C1204" s="243" t="s">
        <v>2462</v>
      </c>
      <c r="D1204" s="482">
        <v>2</v>
      </c>
      <c r="E1204" s="483">
        <v>100</v>
      </c>
      <c r="F1204" s="484">
        <f t="shared" si="18"/>
        <v>200</v>
      </c>
      <c r="G1204" s="236">
        <v>295</v>
      </c>
    </row>
    <row r="1205" spans="1:7" ht="24">
      <c r="A1205" s="741"/>
      <c r="B1205" s="741"/>
      <c r="C1205" s="243" t="s">
        <v>2463</v>
      </c>
      <c r="D1205" s="482">
        <v>1500</v>
      </c>
      <c r="E1205" s="483">
        <v>5</v>
      </c>
      <c r="F1205" s="484">
        <f t="shared" ref="F1205:F1268" si="19">D1205*E1205</f>
        <v>7500</v>
      </c>
      <c r="G1205" s="236">
        <v>295</v>
      </c>
    </row>
    <row r="1206" spans="1:7" ht="12">
      <c r="A1206" s="741"/>
      <c r="B1206" s="741"/>
      <c r="C1206" s="243" t="s">
        <v>2464</v>
      </c>
      <c r="D1206" s="482">
        <v>500</v>
      </c>
      <c r="E1206" s="483">
        <v>2</v>
      </c>
      <c r="F1206" s="484">
        <f t="shared" si="19"/>
        <v>1000</v>
      </c>
      <c r="G1206" s="236">
        <v>295</v>
      </c>
    </row>
    <row r="1207" spans="1:7" ht="12">
      <c r="A1207" s="741"/>
      <c r="B1207" s="741"/>
      <c r="C1207" s="243" t="s">
        <v>2465</v>
      </c>
      <c r="D1207" s="482">
        <v>2000</v>
      </c>
      <c r="E1207" s="483">
        <v>2</v>
      </c>
      <c r="F1207" s="484">
        <f t="shared" si="19"/>
        <v>4000</v>
      </c>
      <c r="G1207" s="236">
        <v>296</v>
      </c>
    </row>
    <row r="1208" spans="1:7" ht="12">
      <c r="A1208" s="741"/>
      <c r="B1208" s="741"/>
      <c r="C1208" s="243" t="s">
        <v>2466</v>
      </c>
      <c r="D1208" s="482">
        <v>100</v>
      </c>
      <c r="E1208" s="483">
        <v>15</v>
      </c>
      <c r="F1208" s="484">
        <f t="shared" si="19"/>
        <v>1500</v>
      </c>
      <c r="G1208" s="236">
        <v>297</v>
      </c>
    </row>
    <row r="1209" spans="1:7" ht="24">
      <c r="A1209" s="741"/>
      <c r="B1209" s="741"/>
      <c r="C1209" s="243" t="s">
        <v>2467</v>
      </c>
      <c r="D1209" s="482">
        <v>150</v>
      </c>
      <c r="E1209" s="483">
        <v>5</v>
      </c>
      <c r="F1209" s="484">
        <f t="shared" si="19"/>
        <v>750</v>
      </c>
      <c r="G1209" s="236">
        <v>297</v>
      </c>
    </row>
    <row r="1210" spans="1:7" ht="24">
      <c r="A1210" s="741"/>
      <c r="B1210" s="741"/>
      <c r="C1210" s="243" t="s">
        <v>2468</v>
      </c>
      <c r="D1210" s="482">
        <v>500</v>
      </c>
      <c r="E1210" s="483">
        <v>15</v>
      </c>
      <c r="F1210" s="484">
        <f t="shared" si="19"/>
        <v>7500</v>
      </c>
      <c r="G1210" s="236">
        <v>297</v>
      </c>
    </row>
    <row r="1211" spans="1:7" ht="12">
      <c r="A1211" s="741"/>
      <c r="B1211" s="741"/>
      <c r="C1211" s="243" t="s">
        <v>2469</v>
      </c>
      <c r="D1211" s="482">
        <v>200</v>
      </c>
      <c r="E1211" s="483">
        <v>4</v>
      </c>
      <c r="F1211" s="484">
        <f t="shared" si="19"/>
        <v>800</v>
      </c>
      <c r="G1211" s="236">
        <v>297</v>
      </c>
    </row>
    <row r="1212" spans="1:7" ht="24">
      <c r="A1212" s="741"/>
      <c r="B1212" s="741"/>
      <c r="C1212" s="243" t="s">
        <v>2470</v>
      </c>
      <c r="D1212" s="482">
        <v>50</v>
      </c>
      <c r="E1212" s="483">
        <v>15</v>
      </c>
      <c r="F1212" s="484">
        <f t="shared" si="19"/>
        <v>750</v>
      </c>
      <c r="G1212" s="236">
        <v>297</v>
      </c>
    </row>
    <row r="1213" spans="1:7" ht="24">
      <c r="A1213" s="741"/>
      <c r="B1213" s="741"/>
      <c r="C1213" s="243" t="s">
        <v>2471</v>
      </c>
      <c r="D1213" s="482">
        <v>400</v>
      </c>
      <c r="E1213" s="483">
        <v>5</v>
      </c>
      <c r="F1213" s="484">
        <f t="shared" si="19"/>
        <v>2000</v>
      </c>
      <c r="G1213" s="236">
        <v>297</v>
      </c>
    </row>
    <row r="1214" spans="1:7" ht="12">
      <c r="A1214" s="741"/>
      <c r="B1214" s="741"/>
      <c r="C1214" s="243" t="s">
        <v>2472</v>
      </c>
      <c r="D1214" s="482">
        <v>50</v>
      </c>
      <c r="E1214" s="483">
        <v>4</v>
      </c>
      <c r="F1214" s="484">
        <f t="shared" si="19"/>
        <v>200</v>
      </c>
      <c r="G1214" s="236">
        <v>297</v>
      </c>
    </row>
    <row r="1215" spans="1:7" ht="36">
      <c r="A1215" s="741"/>
      <c r="B1215" s="741"/>
      <c r="C1215" s="243" t="s">
        <v>2473</v>
      </c>
      <c r="D1215" s="482">
        <v>80</v>
      </c>
      <c r="E1215" s="483">
        <v>60</v>
      </c>
      <c r="F1215" s="484">
        <f t="shared" si="19"/>
        <v>4800</v>
      </c>
      <c r="G1215" s="236">
        <v>297</v>
      </c>
    </row>
    <row r="1216" spans="1:7" ht="12">
      <c r="A1216" s="741"/>
      <c r="B1216" s="741"/>
      <c r="C1216" s="243" t="s">
        <v>2474</v>
      </c>
      <c r="D1216" s="482">
        <v>12</v>
      </c>
      <c r="E1216" s="483">
        <v>500</v>
      </c>
      <c r="F1216" s="484">
        <f t="shared" si="19"/>
        <v>6000</v>
      </c>
      <c r="G1216" s="236">
        <v>297</v>
      </c>
    </row>
    <row r="1217" spans="1:7" ht="24">
      <c r="A1217" s="741"/>
      <c r="B1217" s="741"/>
      <c r="C1217" s="243" t="s">
        <v>2475</v>
      </c>
      <c r="D1217" s="482">
        <v>200</v>
      </c>
      <c r="E1217" s="483">
        <v>100</v>
      </c>
      <c r="F1217" s="484">
        <f t="shared" si="19"/>
        <v>20000</v>
      </c>
      <c r="G1217" s="236">
        <v>297</v>
      </c>
    </row>
    <row r="1218" spans="1:7" ht="24">
      <c r="A1218" s="741"/>
      <c r="B1218" s="741"/>
      <c r="C1218" s="243" t="s">
        <v>2476</v>
      </c>
      <c r="D1218" s="482">
        <v>200</v>
      </c>
      <c r="E1218" s="483">
        <v>200</v>
      </c>
      <c r="F1218" s="484">
        <f t="shared" si="19"/>
        <v>40000</v>
      </c>
      <c r="G1218" s="236">
        <v>297</v>
      </c>
    </row>
    <row r="1219" spans="1:7" ht="24">
      <c r="A1219" s="741"/>
      <c r="B1219" s="741"/>
      <c r="C1219" s="243" t="s">
        <v>2477</v>
      </c>
      <c r="D1219" s="482">
        <v>220</v>
      </c>
      <c r="E1219" s="483">
        <v>20</v>
      </c>
      <c r="F1219" s="484">
        <f t="shared" si="19"/>
        <v>4400</v>
      </c>
      <c r="G1219" s="236">
        <v>297</v>
      </c>
    </row>
    <row r="1220" spans="1:7" ht="24">
      <c r="A1220" s="741"/>
      <c r="B1220" s="741"/>
      <c r="C1220" s="243" t="s">
        <v>2478</v>
      </c>
      <c r="D1220" s="482">
        <v>30</v>
      </c>
      <c r="E1220" s="483">
        <v>50</v>
      </c>
      <c r="F1220" s="484">
        <f t="shared" si="19"/>
        <v>1500</v>
      </c>
      <c r="G1220" s="236">
        <v>297</v>
      </c>
    </row>
    <row r="1221" spans="1:7" ht="24">
      <c r="A1221" s="741"/>
      <c r="B1221" s="741"/>
      <c r="C1221" s="243" t="s">
        <v>2479</v>
      </c>
      <c r="D1221" s="482">
        <v>200</v>
      </c>
      <c r="E1221" s="483">
        <v>50</v>
      </c>
      <c r="F1221" s="484">
        <f t="shared" si="19"/>
        <v>10000</v>
      </c>
      <c r="G1221" s="236">
        <v>297</v>
      </c>
    </row>
    <row r="1222" spans="1:7" ht="24">
      <c r="A1222" s="741"/>
      <c r="B1222" s="741"/>
      <c r="C1222" s="243" t="s">
        <v>2480</v>
      </c>
      <c r="D1222" s="482">
        <v>100</v>
      </c>
      <c r="E1222" s="483">
        <v>500</v>
      </c>
      <c r="F1222" s="484">
        <f t="shared" si="19"/>
        <v>50000</v>
      </c>
      <c r="G1222" s="236">
        <v>297</v>
      </c>
    </row>
    <row r="1223" spans="1:7" ht="24">
      <c r="A1223" s="741"/>
      <c r="B1223" s="741"/>
      <c r="C1223" s="243" t="s">
        <v>2481</v>
      </c>
      <c r="D1223" s="482">
        <v>200</v>
      </c>
      <c r="E1223" s="483">
        <v>100</v>
      </c>
      <c r="F1223" s="484">
        <f t="shared" si="19"/>
        <v>20000</v>
      </c>
      <c r="G1223" s="236">
        <v>297</v>
      </c>
    </row>
    <row r="1224" spans="1:7" ht="30" customHeight="1">
      <c r="A1224" s="741"/>
      <c r="B1224" s="741"/>
      <c r="C1224" s="243" t="s">
        <v>2482</v>
      </c>
      <c r="D1224" s="482">
        <v>1600</v>
      </c>
      <c r="E1224" s="483">
        <v>1</v>
      </c>
      <c r="F1224" s="484">
        <f t="shared" si="19"/>
        <v>1600</v>
      </c>
      <c r="G1224" s="236">
        <v>297</v>
      </c>
    </row>
    <row r="1225" spans="1:7" ht="36">
      <c r="A1225" s="741"/>
      <c r="B1225" s="741"/>
      <c r="C1225" s="243" t="s">
        <v>2483</v>
      </c>
      <c r="D1225" s="482">
        <v>350</v>
      </c>
      <c r="E1225" s="483">
        <v>10</v>
      </c>
      <c r="F1225" s="484">
        <f t="shared" si="19"/>
        <v>3500</v>
      </c>
      <c r="G1225" s="236">
        <v>298</v>
      </c>
    </row>
    <row r="1226" spans="1:7" ht="12">
      <c r="A1226" s="741"/>
      <c r="B1226" s="741"/>
      <c r="C1226" s="243" t="s">
        <v>2484</v>
      </c>
      <c r="D1226" s="482">
        <v>2000</v>
      </c>
      <c r="E1226" s="483">
        <v>4</v>
      </c>
      <c r="F1226" s="484">
        <f t="shared" si="19"/>
        <v>8000</v>
      </c>
      <c r="G1226" s="236">
        <v>298</v>
      </c>
    </row>
    <row r="1227" spans="1:7" ht="24">
      <c r="A1227" s="741"/>
      <c r="B1227" s="741"/>
      <c r="C1227" s="243" t="s">
        <v>2485</v>
      </c>
      <c r="D1227" s="482">
        <v>1500</v>
      </c>
      <c r="E1227" s="483">
        <v>3</v>
      </c>
      <c r="F1227" s="484">
        <f t="shared" si="19"/>
        <v>4500</v>
      </c>
      <c r="G1227" s="236">
        <v>299</v>
      </c>
    </row>
    <row r="1228" spans="1:7" ht="24">
      <c r="A1228" s="741"/>
      <c r="B1228" s="741"/>
      <c r="C1228" s="243" t="s">
        <v>2486</v>
      </c>
      <c r="D1228" s="482">
        <v>75</v>
      </c>
      <c r="E1228" s="483">
        <v>10</v>
      </c>
      <c r="F1228" s="484">
        <f t="shared" si="19"/>
        <v>750</v>
      </c>
      <c r="G1228" s="236">
        <v>299</v>
      </c>
    </row>
    <row r="1229" spans="1:7" ht="12">
      <c r="A1229" s="741"/>
      <c r="B1229" s="741"/>
      <c r="C1229" s="243" t="s">
        <v>2487</v>
      </c>
      <c r="D1229" s="482">
        <v>50</v>
      </c>
      <c r="E1229" s="483">
        <v>10</v>
      </c>
      <c r="F1229" s="484">
        <f t="shared" si="19"/>
        <v>500</v>
      </c>
      <c r="G1229" s="236">
        <v>299</v>
      </c>
    </row>
    <row r="1230" spans="1:7" ht="12">
      <c r="A1230" s="741"/>
      <c r="B1230" s="741"/>
      <c r="C1230" s="243" t="s">
        <v>2488</v>
      </c>
      <c r="D1230" s="482">
        <v>65</v>
      </c>
      <c r="E1230" s="483">
        <v>15</v>
      </c>
      <c r="F1230" s="484">
        <f t="shared" si="19"/>
        <v>975</v>
      </c>
      <c r="G1230" s="236">
        <v>299</v>
      </c>
    </row>
    <row r="1231" spans="1:7" ht="24">
      <c r="A1231" s="741"/>
      <c r="B1231" s="741"/>
      <c r="C1231" s="243" t="s">
        <v>2489</v>
      </c>
      <c r="D1231" s="482">
        <v>400</v>
      </c>
      <c r="E1231" s="483">
        <v>3</v>
      </c>
      <c r="F1231" s="484">
        <f t="shared" si="19"/>
        <v>1200</v>
      </c>
      <c r="G1231" s="236">
        <v>299</v>
      </c>
    </row>
    <row r="1232" spans="1:7" ht="24">
      <c r="A1232" s="741"/>
      <c r="B1232" s="741"/>
      <c r="C1232" s="243" t="s">
        <v>2490</v>
      </c>
      <c r="D1232" s="482">
        <v>45</v>
      </c>
      <c r="E1232" s="483">
        <v>15</v>
      </c>
      <c r="F1232" s="484">
        <f t="shared" si="19"/>
        <v>675</v>
      </c>
      <c r="G1232" s="236">
        <v>299</v>
      </c>
    </row>
    <row r="1233" spans="1:7" ht="12">
      <c r="A1233" s="741"/>
      <c r="B1233" s="741"/>
      <c r="C1233" s="243" t="s">
        <v>2491</v>
      </c>
      <c r="D1233" s="482">
        <v>250</v>
      </c>
      <c r="E1233" s="483">
        <v>1</v>
      </c>
      <c r="F1233" s="484">
        <f t="shared" si="19"/>
        <v>250</v>
      </c>
      <c r="G1233" s="236">
        <v>299</v>
      </c>
    </row>
    <row r="1234" spans="1:7" ht="12">
      <c r="A1234" s="741"/>
      <c r="B1234" s="741"/>
      <c r="C1234" s="243" t="s">
        <v>2492</v>
      </c>
      <c r="D1234" s="482">
        <v>15</v>
      </c>
      <c r="E1234" s="483">
        <v>2</v>
      </c>
      <c r="F1234" s="484">
        <f t="shared" si="19"/>
        <v>30</v>
      </c>
      <c r="G1234" s="236">
        <v>299</v>
      </c>
    </row>
    <row r="1235" spans="1:7" ht="12">
      <c r="A1235" s="741"/>
      <c r="B1235" s="741"/>
      <c r="C1235" s="243" t="s">
        <v>2493</v>
      </c>
      <c r="D1235" s="482">
        <v>7000</v>
      </c>
      <c r="E1235" s="483">
        <v>2</v>
      </c>
      <c r="F1235" s="484">
        <f t="shared" si="19"/>
        <v>14000</v>
      </c>
      <c r="G1235" s="236">
        <v>321</v>
      </c>
    </row>
    <row r="1236" spans="1:7" ht="12">
      <c r="A1236" s="741"/>
      <c r="B1236" s="741"/>
      <c r="C1236" s="243" t="s">
        <v>2494</v>
      </c>
      <c r="D1236" s="482">
        <v>3500</v>
      </c>
      <c r="E1236" s="483">
        <v>2</v>
      </c>
      <c r="F1236" s="484">
        <f t="shared" si="19"/>
        <v>7000</v>
      </c>
      <c r="G1236" s="236">
        <v>321</v>
      </c>
    </row>
    <row r="1237" spans="1:7" ht="24">
      <c r="A1237" s="741"/>
      <c r="B1237" s="741"/>
      <c r="C1237" s="243" t="s">
        <v>2495</v>
      </c>
      <c r="D1237" s="482">
        <v>350000</v>
      </c>
      <c r="E1237" s="483">
        <v>1</v>
      </c>
      <c r="F1237" s="484">
        <f t="shared" si="19"/>
        <v>350000</v>
      </c>
      <c r="G1237" s="236">
        <v>321</v>
      </c>
    </row>
    <row r="1238" spans="1:7" ht="36">
      <c r="A1238" s="741"/>
      <c r="B1238" s="741"/>
      <c r="C1238" s="243" t="s">
        <v>2496</v>
      </c>
      <c r="D1238" s="482">
        <v>7000</v>
      </c>
      <c r="E1238" s="483">
        <v>3</v>
      </c>
      <c r="F1238" s="484">
        <f t="shared" si="19"/>
        <v>21000</v>
      </c>
      <c r="G1238" s="236">
        <v>322</v>
      </c>
    </row>
    <row r="1239" spans="1:7" ht="24">
      <c r="A1239" s="741"/>
      <c r="B1239" s="741"/>
      <c r="C1239" s="243" t="s">
        <v>2497</v>
      </c>
      <c r="D1239" s="482">
        <v>1000</v>
      </c>
      <c r="E1239" s="483">
        <v>15</v>
      </c>
      <c r="F1239" s="484">
        <f t="shared" si="19"/>
        <v>15000</v>
      </c>
      <c r="G1239" s="236">
        <v>322</v>
      </c>
    </row>
    <row r="1240" spans="1:7" ht="12">
      <c r="A1240" s="741"/>
      <c r="B1240" s="741"/>
      <c r="C1240" s="243" t="s">
        <v>2498</v>
      </c>
      <c r="D1240" s="482">
        <v>900</v>
      </c>
      <c r="E1240" s="483">
        <v>15</v>
      </c>
      <c r="F1240" s="484">
        <f t="shared" si="19"/>
        <v>13500</v>
      </c>
      <c r="G1240" s="236">
        <v>322</v>
      </c>
    </row>
    <row r="1241" spans="1:7" ht="24">
      <c r="A1241" s="741"/>
      <c r="B1241" s="741"/>
      <c r="C1241" s="243" t="s">
        <v>2499</v>
      </c>
      <c r="D1241" s="482">
        <v>1500</v>
      </c>
      <c r="E1241" s="483">
        <v>20</v>
      </c>
      <c r="F1241" s="484">
        <f t="shared" si="19"/>
        <v>30000</v>
      </c>
      <c r="G1241" s="236">
        <v>322</v>
      </c>
    </row>
    <row r="1242" spans="1:7" ht="24">
      <c r="A1242" s="741"/>
      <c r="B1242" s="741"/>
      <c r="C1242" s="243" t="s">
        <v>2500</v>
      </c>
      <c r="D1242" s="482">
        <v>1200</v>
      </c>
      <c r="E1242" s="483">
        <v>20</v>
      </c>
      <c r="F1242" s="484">
        <f t="shared" si="19"/>
        <v>24000</v>
      </c>
      <c r="G1242" s="236">
        <v>322</v>
      </c>
    </row>
    <row r="1243" spans="1:7" ht="12">
      <c r="A1243" s="741"/>
      <c r="B1243" s="741"/>
      <c r="C1243" s="243" t="s">
        <v>2501</v>
      </c>
      <c r="D1243" s="482">
        <v>900</v>
      </c>
      <c r="E1243" s="483">
        <v>20</v>
      </c>
      <c r="F1243" s="484">
        <f t="shared" si="19"/>
        <v>18000</v>
      </c>
      <c r="G1243" s="236">
        <v>322</v>
      </c>
    </row>
    <row r="1244" spans="1:7" ht="12">
      <c r="A1244" s="741"/>
      <c r="B1244" s="741"/>
      <c r="C1244" s="243" t="s">
        <v>2502</v>
      </c>
      <c r="D1244" s="482">
        <v>350</v>
      </c>
      <c r="E1244" s="483">
        <v>15</v>
      </c>
      <c r="F1244" s="484">
        <f t="shared" si="19"/>
        <v>5250</v>
      </c>
      <c r="G1244" s="236">
        <v>322</v>
      </c>
    </row>
    <row r="1245" spans="1:7" ht="24">
      <c r="A1245" s="741"/>
      <c r="B1245" s="741"/>
      <c r="C1245" s="243" t="s">
        <v>2503</v>
      </c>
      <c r="D1245" s="482">
        <v>300</v>
      </c>
      <c r="E1245" s="483">
        <v>75</v>
      </c>
      <c r="F1245" s="484">
        <f t="shared" si="19"/>
        <v>22500</v>
      </c>
      <c r="G1245" s="236">
        <v>322</v>
      </c>
    </row>
    <row r="1246" spans="1:7" ht="24">
      <c r="A1246" s="741"/>
      <c r="B1246" s="741"/>
      <c r="C1246" s="243" t="s">
        <v>2504</v>
      </c>
      <c r="D1246" s="482">
        <v>500</v>
      </c>
      <c r="E1246" s="483">
        <v>1</v>
      </c>
      <c r="F1246" s="484">
        <f t="shared" si="19"/>
        <v>500</v>
      </c>
      <c r="G1246" s="236">
        <v>322</v>
      </c>
    </row>
    <row r="1247" spans="1:7" ht="12">
      <c r="A1247" s="741"/>
      <c r="B1247" s="741"/>
      <c r="C1247" s="243" t="s">
        <v>2505</v>
      </c>
      <c r="D1247" s="482">
        <v>1200</v>
      </c>
      <c r="E1247" s="483">
        <v>3</v>
      </c>
      <c r="F1247" s="484">
        <f t="shared" si="19"/>
        <v>3600</v>
      </c>
      <c r="G1247" s="236">
        <v>322</v>
      </c>
    </row>
    <row r="1248" spans="1:7" ht="12">
      <c r="A1248" s="741"/>
      <c r="B1248" s="741"/>
      <c r="C1248" s="243" t="s">
        <v>2506</v>
      </c>
      <c r="D1248" s="482">
        <v>50</v>
      </c>
      <c r="E1248" s="483">
        <v>20</v>
      </c>
      <c r="F1248" s="484">
        <f t="shared" si="19"/>
        <v>1000</v>
      </c>
      <c r="G1248" s="236">
        <v>322</v>
      </c>
    </row>
    <row r="1249" spans="1:7" ht="72">
      <c r="A1249" s="741"/>
      <c r="B1249" s="741"/>
      <c r="C1249" s="243" t="s">
        <v>2507</v>
      </c>
      <c r="D1249" s="482">
        <v>1000</v>
      </c>
      <c r="E1249" s="483">
        <v>30</v>
      </c>
      <c r="F1249" s="484">
        <f t="shared" si="19"/>
        <v>30000</v>
      </c>
      <c r="G1249" s="236">
        <v>322</v>
      </c>
    </row>
    <row r="1250" spans="1:7" ht="36">
      <c r="A1250" s="741"/>
      <c r="B1250" s="741"/>
      <c r="C1250" s="243" t="s">
        <v>2508</v>
      </c>
      <c r="D1250" s="482">
        <v>3500</v>
      </c>
      <c r="E1250" s="483">
        <v>1</v>
      </c>
      <c r="F1250" s="484">
        <f t="shared" si="19"/>
        <v>3500</v>
      </c>
      <c r="G1250" s="236">
        <v>322</v>
      </c>
    </row>
    <row r="1251" spans="1:7" ht="12">
      <c r="A1251" s="741"/>
      <c r="B1251" s="741"/>
      <c r="C1251" s="243" t="s">
        <v>2509</v>
      </c>
      <c r="D1251" s="482">
        <v>150</v>
      </c>
      <c r="E1251" s="483">
        <v>30</v>
      </c>
      <c r="F1251" s="484">
        <f t="shared" si="19"/>
        <v>4500</v>
      </c>
      <c r="G1251" s="236">
        <v>322</v>
      </c>
    </row>
    <row r="1252" spans="1:7" ht="60">
      <c r="A1252" s="741"/>
      <c r="B1252" s="741"/>
      <c r="C1252" s="243" t="s">
        <v>2510</v>
      </c>
      <c r="D1252" s="482">
        <v>17000</v>
      </c>
      <c r="E1252" s="483">
        <v>1</v>
      </c>
      <c r="F1252" s="484">
        <f t="shared" si="19"/>
        <v>17000</v>
      </c>
      <c r="G1252" s="236">
        <v>323</v>
      </c>
    </row>
    <row r="1253" spans="1:7" ht="12">
      <c r="A1253" s="741"/>
      <c r="B1253" s="741"/>
      <c r="C1253" s="243" t="s">
        <v>2511</v>
      </c>
      <c r="D1253" s="482">
        <v>200</v>
      </c>
      <c r="E1253" s="483">
        <v>2</v>
      </c>
      <c r="F1253" s="484">
        <f t="shared" si="19"/>
        <v>400</v>
      </c>
      <c r="G1253" s="236">
        <v>323</v>
      </c>
    </row>
    <row r="1254" spans="1:7" ht="12">
      <c r="A1254" s="741"/>
      <c r="B1254" s="741"/>
      <c r="C1254" s="243" t="s">
        <v>2512</v>
      </c>
      <c r="D1254" s="482">
        <v>200</v>
      </c>
      <c r="E1254" s="483">
        <v>4</v>
      </c>
      <c r="F1254" s="484">
        <f t="shared" si="19"/>
        <v>800</v>
      </c>
      <c r="G1254" s="236">
        <v>323</v>
      </c>
    </row>
    <row r="1255" spans="1:7" ht="24">
      <c r="A1255" s="741"/>
      <c r="B1255" s="741"/>
      <c r="C1255" s="243" t="s">
        <v>2513</v>
      </c>
      <c r="D1255" s="482">
        <v>5000</v>
      </c>
      <c r="E1255" s="483">
        <v>2</v>
      </c>
      <c r="F1255" s="484">
        <f t="shared" si="19"/>
        <v>10000</v>
      </c>
      <c r="G1255" s="236">
        <v>323</v>
      </c>
    </row>
    <row r="1256" spans="1:7" ht="36">
      <c r="A1256" s="741"/>
      <c r="B1256" s="741"/>
      <c r="C1256" s="243" t="s">
        <v>2514</v>
      </c>
      <c r="D1256" s="482">
        <v>3000</v>
      </c>
      <c r="E1256" s="483">
        <v>1</v>
      </c>
      <c r="F1256" s="484">
        <f t="shared" si="19"/>
        <v>3000</v>
      </c>
      <c r="G1256" s="236">
        <v>323</v>
      </c>
    </row>
    <row r="1257" spans="1:7" ht="84">
      <c r="A1257" s="741"/>
      <c r="B1257" s="741"/>
      <c r="C1257" s="243" t="s">
        <v>2515</v>
      </c>
      <c r="D1257" s="482">
        <v>150000</v>
      </c>
      <c r="E1257" s="483">
        <v>1</v>
      </c>
      <c r="F1257" s="484">
        <f t="shared" si="19"/>
        <v>150000</v>
      </c>
      <c r="G1257" s="236">
        <v>323</v>
      </c>
    </row>
    <row r="1258" spans="1:7" ht="12">
      <c r="A1258" s="741"/>
      <c r="B1258" s="741"/>
      <c r="C1258" s="243" t="s">
        <v>2516</v>
      </c>
      <c r="D1258" s="482">
        <v>2000</v>
      </c>
      <c r="E1258" s="483">
        <v>4</v>
      </c>
      <c r="F1258" s="484">
        <f t="shared" si="19"/>
        <v>8000</v>
      </c>
      <c r="G1258" s="236">
        <v>324</v>
      </c>
    </row>
    <row r="1259" spans="1:7" ht="12">
      <c r="A1259" s="741"/>
      <c r="B1259" s="741"/>
      <c r="C1259" s="243" t="s">
        <v>2517</v>
      </c>
      <c r="D1259" s="482">
        <v>3500</v>
      </c>
      <c r="E1259" s="483">
        <v>2</v>
      </c>
      <c r="F1259" s="484">
        <f t="shared" si="19"/>
        <v>7000</v>
      </c>
      <c r="G1259" s="236">
        <v>324</v>
      </c>
    </row>
    <row r="1260" spans="1:7" ht="12">
      <c r="A1260" s="741"/>
      <c r="B1260" s="741"/>
      <c r="C1260" s="243" t="s">
        <v>1709</v>
      </c>
      <c r="D1260" s="482">
        <v>2500</v>
      </c>
      <c r="E1260" s="483">
        <v>2</v>
      </c>
      <c r="F1260" s="484">
        <f t="shared" si="19"/>
        <v>5000</v>
      </c>
      <c r="G1260" s="236">
        <v>324</v>
      </c>
    </row>
    <row r="1261" spans="1:7" ht="24">
      <c r="A1261" s="741"/>
      <c r="B1261" s="741"/>
      <c r="C1261" s="243" t="s">
        <v>2518</v>
      </c>
      <c r="D1261" s="482">
        <v>5000</v>
      </c>
      <c r="E1261" s="483">
        <v>8</v>
      </c>
      <c r="F1261" s="484">
        <f t="shared" si="19"/>
        <v>40000</v>
      </c>
      <c r="G1261" s="236">
        <v>324</v>
      </c>
    </row>
    <row r="1262" spans="1:7" ht="12">
      <c r="A1262" s="741"/>
      <c r="B1262" s="741"/>
      <c r="C1262" s="243" t="s">
        <v>2519</v>
      </c>
      <c r="D1262" s="482">
        <v>2000</v>
      </c>
      <c r="E1262" s="483">
        <v>2</v>
      </c>
      <c r="F1262" s="484">
        <f t="shared" si="19"/>
        <v>4000</v>
      </c>
      <c r="G1262" s="236">
        <v>324</v>
      </c>
    </row>
    <row r="1263" spans="1:7" ht="24">
      <c r="A1263" s="741"/>
      <c r="B1263" s="741"/>
      <c r="C1263" s="243" t="s">
        <v>2520</v>
      </c>
      <c r="D1263" s="482">
        <v>1500</v>
      </c>
      <c r="E1263" s="483">
        <v>3</v>
      </c>
      <c r="F1263" s="484">
        <f t="shared" si="19"/>
        <v>4500</v>
      </c>
      <c r="G1263" s="236">
        <v>324</v>
      </c>
    </row>
    <row r="1264" spans="1:7" ht="84">
      <c r="A1264" s="741"/>
      <c r="B1264" s="741"/>
      <c r="C1264" s="243" t="s">
        <v>2521</v>
      </c>
      <c r="D1264" s="482">
        <v>5000</v>
      </c>
      <c r="E1264" s="483">
        <v>1</v>
      </c>
      <c r="F1264" s="484">
        <f t="shared" si="19"/>
        <v>5000</v>
      </c>
      <c r="G1264" s="236">
        <v>324</v>
      </c>
    </row>
    <row r="1265" spans="1:7" ht="12">
      <c r="A1265" s="741"/>
      <c r="B1265" s="741"/>
      <c r="C1265" s="243" t="s">
        <v>2522</v>
      </c>
      <c r="D1265" s="482">
        <v>3500</v>
      </c>
      <c r="E1265" s="483">
        <v>1</v>
      </c>
      <c r="F1265" s="484">
        <f t="shared" si="19"/>
        <v>3500</v>
      </c>
      <c r="G1265" s="236">
        <v>324</v>
      </c>
    </row>
    <row r="1266" spans="1:7" ht="24">
      <c r="A1266" s="741"/>
      <c r="B1266" s="741"/>
      <c r="C1266" s="243" t="s">
        <v>2523</v>
      </c>
      <c r="D1266" s="482">
        <v>4000</v>
      </c>
      <c r="E1266" s="483">
        <v>1</v>
      </c>
      <c r="F1266" s="484">
        <f t="shared" si="19"/>
        <v>4000</v>
      </c>
      <c r="G1266" s="236">
        <v>324</v>
      </c>
    </row>
    <row r="1267" spans="1:7" ht="24">
      <c r="A1267" s="741"/>
      <c r="B1267" s="741"/>
      <c r="C1267" s="243" t="s">
        <v>2524</v>
      </c>
      <c r="D1267" s="482">
        <v>4500</v>
      </c>
      <c r="E1267" s="483">
        <v>1</v>
      </c>
      <c r="F1267" s="484">
        <f t="shared" si="19"/>
        <v>4500</v>
      </c>
      <c r="G1267" s="236">
        <v>324</v>
      </c>
    </row>
    <row r="1268" spans="1:7" ht="24">
      <c r="A1268" s="741"/>
      <c r="B1268" s="741"/>
      <c r="C1268" s="243" t="s">
        <v>2525</v>
      </c>
      <c r="D1268" s="482">
        <v>300000</v>
      </c>
      <c r="E1268" s="483">
        <v>6</v>
      </c>
      <c r="F1268" s="484">
        <f t="shared" si="19"/>
        <v>1800000</v>
      </c>
      <c r="G1268" s="236">
        <v>325</v>
      </c>
    </row>
    <row r="1269" spans="1:7" ht="12">
      <c r="A1269" s="741"/>
      <c r="B1269" s="741"/>
      <c r="C1269" s="243" t="s">
        <v>2526</v>
      </c>
      <c r="D1269" s="482">
        <v>1300</v>
      </c>
      <c r="E1269" s="483">
        <v>20</v>
      </c>
      <c r="F1269" s="484">
        <f t="shared" ref="F1269:F1316" si="20">D1269*E1269</f>
        <v>26000</v>
      </c>
      <c r="G1269" s="236">
        <v>325</v>
      </c>
    </row>
    <row r="1270" spans="1:7" ht="60">
      <c r="A1270" s="741"/>
      <c r="B1270" s="741"/>
      <c r="C1270" s="243" t="s">
        <v>2527</v>
      </c>
      <c r="D1270" s="482">
        <v>800000</v>
      </c>
      <c r="E1270" s="483">
        <v>1</v>
      </c>
      <c r="F1270" s="484">
        <f t="shared" si="20"/>
        <v>800000</v>
      </c>
      <c r="G1270" s="236">
        <v>325</v>
      </c>
    </row>
    <row r="1271" spans="1:7" ht="24">
      <c r="A1271" s="741"/>
      <c r="B1271" s="741"/>
      <c r="C1271" s="243" t="s">
        <v>2528</v>
      </c>
      <c r="D1271" s="482">
        <v>5000</v>
      </c>
      <c r="E1271" s="483">
        <v>10</v>
      </c>
      <c r="F1271" s="484">
        <f t="shared" si="20"/>
        <v>50000</v>
      </c>
      <c r="G1271" s="236">
        <v>326</v>
      </c>
    </row>
    <row r="1272" spans="1:7" ht="24">
      <c r="A1272" s="741"/>
      <c r="B1272" s="741"/>
      <c r="C1272" s="243" t="s">
        <v>2529</v>
      </c>
      <c r="D1272" s="482">
        <v>12000</v>
      </c>
      <c r="E1272" s="483">
        <v>5</v>
      </c>
      <c r="F1272" s="484">
        <f t="shared" si="20"/>
        <v>60000</v>
      </c>
      <c r="G1272" s="236">
        <v>326</v>
      </c>
    </row>
    <row r="1273" spans="1:7" ht="39.75" customHeight="1">
      <c r="A1273" s="741"/>
      <c r="B1273" s="741"/>
      <c r="C1273" s="243" t="s">
        <v>2530</v>
      </c>
      <c r="D1273" s="482">
        <v>500</v>
      </c>
      <c r="E1273" s="483">
        <v>6</v>
      </c>
      <c r="F1273" s="484">
        <f t="shared" si="20"/>
        <v>3000</v>
      </c>
      <c r="G1273" s="236">
        <v>326</v>
      </c>
    </row>
    <row r="1274" spans="1:7" ht="25.5" customHeight="1">
      <c r="A1274" s="741"/>
      <c r="B1274" s="741"/>
      <c r="C1274" s="243" t="s">
        <v>2531</v>
      </c>
      <c r="D1274" s="482">
        <v>3000</v>
      </c>
      <c r="E1274" s="483">
        <v>1</v>
      </c>
      <c r="F1274" s="484">
        <f t="shared" si="20"/>
        <v>3000</v>
      </c>
      <c r="G1274" s="236">
        <v>326</v>
      </c>
    </row>
    <row r="1275" spans="1:7" ht="25.5" customHeight="1">
      <c r="A1275" s="741"/>
      <c r="B1275" s="741"/>
      <c r="C1275" s="243" t="s">
        <v>4932</v>
      </c>
      <c r="D1275" s="482">
        <v>2000</v>
      </c>
      <c r="E1275" s="483">
        <v>1</v>
      </c>
      <c r="F1275" s="484">
        <f t="shared" si="20"/>
        <v>2000</v>
      </c>
      <c r="G1275" s="236">
        <v>326</v>
      </c>
    </row>
    <row r="1276" spans="1:7" ht="60">
      <c r="A1276" s="741"/>
      <c r="B1276" s="741"/>
      <c r="C1276" s="243" t="s">
        <v>4933</v>
      </c>
      <c r="D1276" s="482">
        <v>2000</v>
      </c>
      <c r="E1276" s="483">
        <v>3</v>
      </c>
      <c r="F1276" s="484">
        <f t="shared" si="20"/>
        <v>6000</v>
      </c>
      <c r="G1276" s="236">
        <v>326</v>
      </c>
    </row>
    <row r="1277" spans="1:7" ht="36">
      <c r="A1277" s="741"/>
      <c r="B1277" s="741"/>
      <c r="C1277" s="243" t="s">
        <v>4934</v>
      </c>
      <c r="D1277" s="482">
        <v>2000</v>
      </c>
      <c r="E1277" s="483">
        <v>1</v>
      </c>
      <c r="F1277" s="484">
        <f t="shared" si="20"/>
        <v>2000</v>
      </c>
      <c r="G1277" s="236">
        <v>326</v>
      </c>
    </row>
    <row r="1278" spans="1:7" ht="96">
      <c r="A1278" s="741"/>
      <c r="B1278" s="741"/>
      <c r="C1278" s="243" t="s">
        <v>4935</v>
      </c>
      <c r="D1278" s="482">
        <v>2500</v>
      </c>
      <c r="E1278" s="483">
        <v>3</v>
      </c>
      <c r="F1278" s="484">
        <f t="shared" si="20"/>
        <v>7500</v>
      </c>
      <c r="G1278" s="236">
        <v>326</v>
      </c>
    </row>
    <row r="1279" spans="1:7" ht="12">
      <c r="A1279" s="741"/>
      <c r="B1279" s="741"/>
      <c r="C1279" s="243" t="s">
        <v>2532</v>
      </c>
      <c r="D1279" s="482">
        <v>5000</v>
      </c>
      <c r="E1279" s="483">
        <v>2</v>
      </c>
      <c r="F1279" s="484">
        <f t="shared" si="20"/>
        <v>10000</v>
      </c>
      <c r="G1279" s="236">
        <v>328</v>
      </c>
    </row>
    <row r="1280" spans="1:7" ht="24">
      <c r="A1280" s="741"/>
      <c r="B1280" s="741"/>
      <c r="C1280" s="243" t="s">
        <v>2533</v>
      </c>
      <c r="D1280" s="482">
        <v>500</v>
      </c>
      <c r="E1280" s="483">
        <v>20</v>
      </c>
      <c r="F1280" s="484">
        <f t="shared" si="20"/>
        <v>10000</v>
      </c>
      <c r="G1280" s="236">
        <v>328</v>
      </c>
    </row>
    <row r="1281" spans="1:7" ht="12">
      <c r="A1281" s="741"/>
      <c r="B1281" s="741"/>
      <c r="C1281" s="243" t="s">
        <v>28</v>
      </c>
      <c r="D1281" s="482">
        <v>5000</v>
      </c>
      <c r="E1281" s="483">
        <v>10</v>
      </c>
      <c r="F1281" s="484">
        <f t="shared" si="20"/>
        <v>50000</v>
      </c>
      <c r="G1281" s="236">
        <v>328</v>
      </c>
    </row>
    <row r="1282" spans="1:7" ht="12">
      <c r="A1282" s="741"/>
      <c r="B1282" s="741"/>
      <c r="C1282" s="243" t="s">
        <v>1743</v>
      </c>
      <c r="D1282" s="482">
        <v>6000</v>
      </c>
      <c r="E1282" s="483">
        <v>2</v>
      </c>
      <c r="F1282" s="484">
        <f t="shared" si="20"/>
        <v>12000</v>
      </c>
      <c r="G1282" s="236">
        <v>328</v>
      </c>
    </row>
    <row r="1283" spans="1:7" ht="12">
      <c r="A1283" s="741"/>
      <c r="B1283" s="741"/>
      <c r="C1283" s="243" t="s">
        <v>448</v>
      </c>
      <c r="D1283" s="482">
        <v>1200</v>
      </c>
      <c r="E1283" s="483">
        <v>6</v>
      </c>
      <c r="F1283" s="484">
        <f t="shared" si="20"/>
        <v>7200</v>
      </c>
      <c r="G1283" s="236">
        <v>328</v>
      </c>
    </row>
    <row r="1284" spans="1:7" ht="12">
      <c r="A1284" s="741"/>
      <c r="B1284" s="741"/>
      <c r="C1284" s="243" t="s">
        <v>2534</v>
      </c>
      <c r="D1284" s="482">
        <v>60000</v>
      </c>
      <c r="E1284" s="483">
        <v>1</v>
      </c>
      <c r="F1284" s="484">
        <f t="shared" si="20"/>
        <v>60000</v>
      </c>
      <c r="G1284" s="236">
        <v>328</v>
      </c>
    </row>
    <row r="1285" spans="1:7" ht="24">
      <c r="A1285" s="741"/>
      <c r="B1285" s="741"/>
      <c r="C1285" s="243" t="s">
        <v>2535</v>
      </c>
      <c r="D1285" s="482">
        <v>1500</v>
      </c>
      <c r="E1285" s="483">
        <v>14</v>
      </c>
      <c r="F1285" s="484">
        <f t="shared" si="20"/>
        <v>21000</v>
      </c>
      <c r="G1285" s="236">
        <v>329</v>
      </c>
    </row>
    <row r="1286" spans="1:7" ht="36">
      <c r="A1286" s="741"/>
      <c r="B1286" s="741"/>
      <c r="C1286" s="243" t="s">
        <v>2536</v>
      </c>
      <c r="D1286" s="482">
        <v>35000</v>
      </c>
      <c r="E1286" s="483">
        <v>2</v>
      </c>
      <c r="F1286" s="484">
        <f t="shared" si="20"/>
        <v>70000</v>
      </c>
      <c r="G1286" s="236">
        <v>329</v>
      </c>
    </row>
    <row r="1287" spans="1:7" ht="24">
      <c r="A1287" s="741"/>
      <c r="B1287" s="741"/>
      <c r="C1287" s="243" t="s">
        <v>2537</v>
      </c>
      <c r="D1287" s="482">
        <v>7500</v>
      </c>
      <c r="E1287" s="483">
        <v>4</v>
      </c>
      <c r="F1287" s="484">
        <f t="shared" si="20"/>
        <v>30000</v>
      </c>
      <c r="G1287" s="236">
        <v>329</v>
      </c>
    </row>
    <row r="1288" spans="1:7" ht="24">
      <c r="A1288" s="741"/>
      <c r="B1288" s="741"/>
      <c r="C1288" s="243" t="s">
        <v>2538</v>
      </c>
      <c r="D1288" s="482">
        <v>4500</v>
      </c>
      <c r="E1288" s="483">
        <v>4</v>
      </c>
      <c r="F1288" s="484">
        <f t="shared" si="20"/>
        <v>18000</v>
      </c>
      <c r="G1288" s="236">
        <v>329</v>
      </c>
    </row>
    <row r="1289" spans="1:7" ht="24">
      <c r="A1289" s="741"/>
      <c r="B1289" s="741"/>
      <c r="C1289" s="243" t="s">
        <v>2539</v>
      </c>
      <c r="D1289" s="482">
        <v>5000</v>
      </c>
      <c r="E1289" s="483">
        <v>4</v>
      </c>
      <c r="F1289" s="484">
        <f t="shared" si="20"/>
        <v>20000</v>
      </c>
      <c r="G1289" s="236">
        <v>329</v>
      </c>
    </row>
    <row r="1290" spans="1:7" ht="24">
      <c r="A1290" s="741"/>
      <c r="B1290" s="741"/>
      <c r="C1290" s="243" t="s">
        <v>2540</v>
      </c>
      <c r="D1290" s="482">
        <v>2500</v>
      </c>
      <c r="E1290" s="483">
        <v>2</v>
      </c>
      <c r="F1290" s="484">
        <f t="shared" si="20"/>
        <v>5000</v>
      </c>
      <c r="G1290" s="236">
        <v>329</v>
      </c>
    </row>
    <row r="1291" spans="1:7" ht="12">
      <c r="A1291" s="741"/>
      <c r="B1291" s="741"/>
      <c r="C1291" s="243" t="s">
        <v>2541</v>
      </c>
      <c r="D1291" s="482">
        <v>3000</v>
      </c>
      <c r="E1291" s="483">
        <v>2</v>
      </c>
      <c r="F1291" s="484">
        <f t="shared" si="20"/>
        <v>6000</v>
      </c>
      <c r="G1291" s="236">
        <v>329</v>
      </c>
    </row>
    <row r="1292" spans="1:7" ht="36">
      <c r="A1292" s="741"/>
      <c r="B1292" s="741"/>
      <c r="C1292" s="243" t="s">
        <v>2542</v>
      </c>
      <c r="D1292" s="482">
        <v>5500</v>
      </c>
      <c r="E1292" s="483">
        <v>3</v>
      </c>
      <c r="F1292" s="484">
        <f t="shared" si="20"/>
        <v>16500</v>
      </c>
      <c r="G1292" s="236">
        <v>329</v>
      </c>
    </row>
    <row r="1293" spans="1:7" ht="12">
      <c r="A1293" s="741"/>
      <c r="B1293" s="741"/>
      <c r="C1293" s="243" t="s">
        <v>2543</v>
      </c>
      <c r="D1293" s="482">
        <v>500000</v>
      </c>
      <c r="E1293" s="483">
        <v>3</v>
      </c>
      <c r="F1293" s="484">
        <f t="shared" si="20"/>
        <v>1500000</v>
      </c>
      <c r="G1293" s="236">
        <v>329</v>
      </c>
    </row>
    <row r="1294" spans="1:7" ht="24">
      <c r="A1294" s="741"/>
      <c r="B1294" s="741"/>
      <c r="C1294" s="243" t="s">
        <v>2544</v>
      </c>
      <c r="D1294" s="482">
        <v>8000</v>
      </c>
      <c r="E1294" s="483">
        <v>2</v>
      </c>
      <c r="F1294" s="484">
        <f t="shared" si="20"/>
        <v>16000</v>
      </c>
      <c r="G1294" s="236">
        <v>329</v>
      </c>
    </row>
    <row r="1295" spans="1:7" ht="12">
      <c r="A1295" s="741"/>
      <c r="B1295" s="741"/>
      <c r="C1295" s="243" t="s">
        <v>2545</v>
      </c>
      <c r="D1295" s="482">
        <v>1000</v>
      </c>
      <c r="E1295" s="483">
        <v>1</v>
      </c>
      <c r="F1295" s="484">
        <f t="shared" si="20"/>
        <v>1000</v>
      </c>
      <c r="G1295" s="236">
        <v>329</v>
      </c>
    </row>
    <row r="1296" spans="1:7" ht="12">
      <c r="A1296" s="741"/>
      <c r="B1296" s="741"/>
      <c r="C1296" s="243" t="s">
        <v>131</v>
      </c>
      <c r="D1296" s="482">
        <v>25000</v>
      </c>
      <c r="E1296" s="483">
        <v>2</v>
      </c>
      <c r="F1296" s="484">
        <f t="shared" si="20"/>
        <v>50000</v>
      </c>
      <c r="G1296" s="236">
        <v>329</v>
      </c>
    </row>
    <row r="1297" spans="1:7" ht="24">
      <c r="A1297" s="741"/>
      <c r="B1297" s="741"/>
      <c r="C1297" s="243" t="s">
        <v>2546</v>
      </c>
      <c r="D1297" s="482">
        <v>300</v>
      </c>
      <c r="E1297" s="483">
        <v>1</v>
      </c>
      <c r="F1297" s="484">
        <f t="shared" si="20"/>
        <v>300</v>
      </c>
      <c r="G1297" s="236">
        <v>329</v>
      </c>
    </row>
    <row r="1298" spans="1:7" ht="12">
      <c r="A1298" s="741"/>
      <c r="B1298" s="741"/>
      <c r="C1298" s="243" t="s">
        <v>2547</v>
      </c>
      <c r="D1298" s="482">
        <v>1200</v>
      </c>
      <c r="E1298" s="483">
        <v>3</v>
      </c>
      <c r="F1298" s="484">
        <f t="shared" si="20"/>
        <v>3600</v>
      </c>
      <c r="G1298" s="236">
        <v>329</v>
      </c>
    </row>
    <row r="1299" spans="1:7" ht="24">
      <c r="A1299" s="741"/>
      <c r="B1299" s="741"/>
      <c r="C1299" s="243" t="s">
        <v>2548</v>
      </c>
      <c r="D1299" s="482">
        <v>1500</v>
      </c>
      <c r="E1299" s="483">
        <v>3</v>
      </c>
      <c r="F1299" s="484">
        <f t="shared" si="20"/>
        <v>4500</v>
      </c>
      <c r="G1299" s="236">
        <v>329</v>
      </c>
    </row>
    <row r="1300" spans="1:7" ht="48">
      <c r="A1300" s="741"/>
      <c r="B1300" s="741"/>
      <c r="C1300" s="243" t="s">
        <v>2549</v>
      </c>
      <c r="D1300" s="482">
        <v>8000</v>
      </c>
      <c r="E1300" s="483">
        <v>1</v>
      </c>
      <c r="F1300" s="484">
        <f t="shared" si="20"/>
        <v>8000</v>
      </c>
      <c r="G1300" s="236">
        <v>329</v>
      </c>
    </row>
    <row r="1301" spans="1:7" ht="12">
      <c r="A1301" s="741"/>
      <c r="B1301" s="741"/>
      <c r="C1301" s="243" t="s">
        <v>2550</v>
      </c>
      <c r="D1301" s="482">
        <v>45000</v>
      </c>
      <c r="E1301" s="483">
        <v>4</v>
      </c>
      <c r="F1301" s="484">
        <f t="shared" si="20"/>
        <v>180000</v>
      </c>
      <c r="G1301" s="236">
        <v>329</v>
      </c>
    </row>
    <row r="1302" spans="1:7" ht="12">
      <c r="A1302" s="741"/>
      <c r="B1302" s="741"/>
      <c r="C1302" s="243" t="s">
        <v>2551</v>
      </c>
      <c r="D1302" s="482">
        <v>8000</v>
      </c>
      <c r="E1302" s="483">
        <v>4</v>
      </c>
      <c r="F1302" s="484">
        <f t="shared" si="20"/>
        <v>32000</v>
      </c>
      <c r="G1302" s="236">
        <v>329</v>
      </c>
    </row>
    <row r="1303" spans="1:7" ht="96">
      <c r="A1303" s="741"/>
      <c r="B1303" s="741"/>
      <c r="C1303" s="243" t="s">
        <v>2552</v>
      </c>
      <c r="D1303" s="482">
        <v>5000</v>
      </c>
      <c r="E1303" s="483">
        <v>6</v>
      </c>
      <c r="F1303" s="484">
        <f t="shared" si="20"/>
        <v>30000</v>
      </c>
      <c r="G1303" s="236">
        <v>329</v>
      </c>
    </row>
    <row r="1304" spans="1:7" ht="84">
      <c r="A1304" s="741"/>
      <c r="B1304" s="741"/>
      <c r="C1304" s="243" t="s">
        <v>2553</v>
      </c>
      <c r="D1304" s="482">
        <v>2500</v>
      </c>
      <c r="E1304" s="483">
        <v>1</v>
      </c>
      <c r="F1304" s="484">
        <f t="shared" si="20"/>
        <v>2500</v>
      </c>
      <c r="G1304" s="236">
        <v>329</v>
      </c>
    </row>
    <row r="1305" spans="1:7" ht="12">
      <c r="A1305" s="741"/>
      <c r="B1305" s="741"/>
      <c r="C1305" s="243" t="s">
        <v>2554</v>
      </c>
      <c r="D1305" s="482">
        <v>7000</v>
      </c>
      <c r="E1305" s="483">
        <v>2</v>
      </c>
      <c r="F1305" s="484">
        <f t="shared" si="20"/>
        <v>14000</v>
      </c>
      <c r="G1305" s="236">
        <v>329</v>
      </c>
    </row>
    <row r="1306" spans="1:7" ht="24">
      <c r="A1306" s="741"/>
      <c r="B1306" s="741"/>
      <c r="C1306" s="243" t="s">
        <v>2555</v>
      </c>
      <c r="D1306" s="482">
        <v>20000</v>
      </c>
      <c r="E1306" s="483">
        <v>1</v>
      </c>
      <c r="F1306" s="484">
        <f t="shared" si="20"/>
        <v>20000</v>
      </c>
      <c r="G1306" s="236">
        <v>329</v>
      </c>
    </row>
    <row r="1307" spans="1:7" ht="24">
      <c r="A1307" s="741"/>
      <c r="B1307" s="741"/>
      <c r="C1307" s="243" t="s">
        <v>2556</v>
      </c>
      <c r="D1307" s="482">
        <v>1000</v>
      </c>
      <c r="E1307" s="483">
        <v>4</v>
      </c>
      <c r="F1307" s="484">
        <f t="shared" si="20"/>
        <v>4000</v>
      </c>
      <c r="G1307" s="236">
        <v>329</v>
      </c>
    </row>
    <row r="1308" spans="1:7" ht="12">
      <c r="A1308" s="741"/>
      <c r="B1308" s="741"/>
      <c r="C1308" s="243" t="s">
        <v>2557</v>
      </c>
      <c r="D1308" s="482">
        <v>4500</v>
      </c>
      <c r="E1308" s="483">
        <v>1</v>
      </c>
      <c r="F1308" s="484">
        <f t="shared" si="20"/>
        <v>4500</v>
      </c>
      <c r="G1308" s="236">
        <v>329</v>
      </c>
    </row>
    <row r="1309" spans="1:7" ht="12">
      <c r="A1309" s="741"/>
      <c r="B1309" s="741"/>
      <c r="C1309" s="243" t="s">
        <v>2558</v>
      </c>
      <c r="D1309" s="482">
        <v>3500</v>
      </c>
      <c r="E1309" s="483">
        <v>1</v>
      </c>
      <c r="F1309" s="484">
        <f t="shared" si="20"/>
        <v>3500</v>
      </c>
      <c r="G1309" s="236">
        <v>329</v>
      </c>
    </row>
    <row r="1310" spans="1:7" ht="42.75" customHeight="1">
      <c r="A1310" s="741"/>
      <c r="B1310" s="741"/>
      <c r="C1310" s="243" t="s">
        <v>2559</v>
      </c>
      <c r="D1310" s="482">
        <v>2500</v>
      </c>
      <c r="E1310" s="483">
        <v>3</v>
      </c>
      <c r="F1310" s="484">
        <f t="shared" si="20"/>
        <v>7500</v>
      </c>
      <c r="G1310" s="236">
        <v>329</v>
      </c>
    </row>
    <row r="1311" spans="1:7" ht="24">
      <c r="A1311" s="741"/>
      <c r="B1311" s="741"/>
      <c r="C1311" s="243" t="s">
        <v>2560</v>
      </c>
      <c r="D1311" s="482">
        <v>1500</v>
      </c>
      <c r="E1311" s="483">
        <v>7</v>
      </c>
      <c r="F1311" s="484">
        <f t="shared" si="20"/>
        <v>10500</v>
      </c>
      <c r="G1311" s="236">
        <v>329</v>
      </c>
    </row>
    <row r="1312" spans="1:7" ht="36">
      <c r="A1312" s="741"/>
      <c r="B1312" s="741"/>
      <c r="C1312" s="243" t="s">
        <v>2561</v>
      </c>
      <c r="D1312" s="482">
        <v>60000</v>
      </c>
      <c r="E1312" s="483">
        <v>2</v>
      </c>
      <c r="F1312" s="484">
        <f t="shared" si="20"/>
        <v>120000</v>
      </c>
      <c r="G1312" s="236">
        <v>329</v>
      </c>
    </row>
    <row r="1313" spans="1:7" ht="38.25" customHeight="1">
      <c r="A1313" s="741"/>
      <c r="B1313" s="741"/>
      <c r="C1313" s="243" t="s">
        <v>2562</v>
      </c>
      <c r="D1313" s="482">
        <v>40000</v>
      </c>
      <c r="E1313" s="483">
        <v>2</v>
      </c>
      <c r="F1313" s="484">
        <f t="shared" si="20"/>
        <v>80000</v>
      </c>
      <c r="G1313" s="236">
        <v>329</v>
      </c>
    </row>
    <row r="1314" spans="1:7" ht="36">
      <c r="A1314" s="741"/>
      <c r="B1314" s="741"/>
      <c r="C1314" s="243" t="s">
        <v>2563</v>
      </c>
      <c r="D1314" s="482">
        <v>75000</v>
      </c>
      <c r="E1314" s="483">
        <v>2</v>
      </c>
      <c r="F1314" s="484">
        <f t="shared" si="20"/>
        <v>150000</v>
      </c>
      <c r="G1314" s="236">
        <v>329</v>
      </c>
    </row>
    <row r="1315" spans="1:7" ht="36">
      <c r="A1315" s="741"/>
      <c r="B1315" s="741"/>
      <c r="C1315" s="243" t="s">
        <v>2564</v>
      </c>
      <c r="D1315" s="482">
        <v>80000</v>
      </c>
      <c r="E1315" s="483">
        <v>4</v>
      </c>
      <c r="F1315" s="484">
        <f t="shared" si="20"/>
        <v>320000</v>
      </c>
      <c r="G1315" s="236">
        <v>329</v>
      </c>
    </row>
    <row r="1316" spans="1:7" ht="24">
      <c r="A1316" s="739"/>
      <c r="B1316" s="739"/>
      <c r="C1316" s="243" t="s">
        <v>2565</v>
      </c>
      <c r="D1316" s="482">
        <v>1200</v>
      </c>
      <c r="E1316" s="483">
        <v>1</v>
      </c>
      <c r="F1316" s="484">
        <f t="shared" si="20"/>
        <v>1200</v>
      </c>
      <c r="G1316" s="236">
        <v>329</v>
      </c>
    </row>
    <row r="1317" spans="1:7" ht="21" customHeight="1">
      <c r="A1317" s="738" t="s">
        <v>2566</v>
      </c>
      <c r="B1317" s="738" t="s">
        <v>2237</v>
      </c>
      <c r="C1317" s="243" t="s">
        <v>341</v>
      </c>
      <c r="D1317" s="482">
        <v>10000</v>
      </c>
      <c r="E1317" s="483">
        <v>12</v>
      </c>
      <c r="F1317" s="484">
        <f t="shared" ref="F1317:F1328" si="21">D1317*E1317</f>
        <v>120000</v>
      </c>
      <c r="G1317" s="236">
        <v>111</v>
      </c>
    </row>
    <row r="1318" spans="1:7" ht="21" customHeight="1">
      <c r="A1318" s="739"/>
      <c r="B1318" s="739"/>
      <c r="C1318" s="243" t="s">
        <v>795</v>
      </c>
      <c r="D1318" s="482">
        <v>1000</v>
      </c>
      <c r="E1318" s="483">
        <v>12</v>
      </c>
      <c r="F1318" s="484">
        <f t="shared" si="21"/>
        <v>12000</v>
      </c>
      <c r="G1318" s="236">
        <v>113</v>
      </c>
    </row>
    <row r="1319" spans="1:7" ht="21" customHeight="1">
      <c r="A1319" s="738" t="s">
        <v>2567</v>
      </c>
      <c r="B1319" s="738" t="s">
        <v>2237</v>
      </c>
      <c r="C1319" s="243" t="s">
        <v>341</v>
      </c>
      <c r="D1319" s="482">
        <v>10000</v>
      </c>
      <c r="E1319" s="483">
        <v>12</v>
      </c>
      <c r="F1319" s="484">
        <f t="shared" si="21"/>
        <v>120000</v>
      </c>
      <c r="G1319" s="236">
        <v>111</v>
      </c>
    </row>
    <row r="1320" spans="1:7" ht="21" customHeight="1">
      <c r="A1320" s="739"/>
      <c r="B1320" s="739"/>
      <c r="C1320" s="243" t="s">
        <v>795</v>
      </c>
      <c r="D1320" s="482">
        <v>1000</v>
      </c>
      <c r="E1320" s="483">
        <v>12</v>
      </c>
      <c r="F1320" s="484">
        <f t="shared" si="21"/>
        <v>12000</v>
      </c>
      <c r="G1320" s="236">
        <v>113</v>
      </c>
    </row>
    <row r="1321" spans="1:7" ht="21" customHeight="1">
      <c r="A1321" s="738" t="s">
        <v>2568</v>
      </c>
      <c r="B1321" s="738" t="s">
        <v>2237</v>
      </c>
      <c r="C1321" s="243" t="s">
        <v>341</v>
      </c>
      <c r="D1321" s="482">
        <v>10000</v>
      </c>
      <c r="E1321" s="483">
        <v>12</v>
      </c>
      <c r="F1321" s="484">
        <f t="shared" si="21"/>
        <v>120000</v>
      </c>
      <c r="G1321" s="236">
        <v>111</v>
      </c>
    </row>
    <row r="1322" spans="1:7" ht="21" customHeight="1">
      <c r="A1322" s="739"/>
      <c r="B1322" s="739"/>
      <c r="C1322" s="243" t="s">
        <v>795</v>
      </c>
      <c r="D1322" s="482">
        <v>1000</v>
      </c>
      <c r="E1322" s="483">
        <v>12</v>
      </c>
      <c r="F1322" s="484">
        <f t="shared" si="21"/>
        <v>12000</v>
      </c>
      <c r="G1322" s="236">
        <v>113</v>
      </c>
    </row>
    <row r="1323" spans="1:7" ht="21" customHeight="1">
      <c r="A1323" s="742" t="s">
        <v>2569</v>
      </c>
      <c r="B1323" s="738" t="s">
        <v>2237</v>
      </c>
      <c r="C1323" s="243" t="s">
        <v>341</v>
      </c>
      <c r="D1323" s="482">
        <v>10000</v>
      </c>
      <c r="E1323" s="483">
        <v>12</v>
      </c>
      <c r="F1323" s="484">
        <f t="shared" si="21"/>
        <v>120000</v>
      </c>
      <c r="G1323" s="236">
        <v>111</v>
      </c>
    </row>
    <row r="1324" spans="1:7" ht="21" customHeight="1">
      <c r="A1324" s="744"/>
      <c r="B1324" s="739"/>
      <c r="C1324" s="243" t="s">
        <v>795</v>
      </c>
      <c r="D1324" s="482">
        <v>1000</v>
      </c>
      <c r="E1324" s="483">
        <v>12</v>
      </c>
      <c r="F1324" s="484">
        <f t="shared" si="21"/>
        <v>12000</v>
      </c>
      <c r="G1324" s="236">
        <v>113</v>
      </c>
    </row>
    <row r="1325" spans="1:7" ht="21" customHeight="1">
      <c r="A1325" s="738" t="s">
        <v>2570</v>
      </c>
      <c r="B1325" s="738" t="s">
        <v>2237</v>
      </c>
      <c r="C1325" s="243" t="s">
        <v>341</v>
      </c>
      <c r="D1325" s="482">
        <v>10000</v>
      </c>
      <c r="E1325" s="483">
        <v>12</v>
      </c>
      <c r="F1325" s="484">
        <f t="shared" si="21"/>
        <v>120000</v>
      </c>
      <c r="G1325" s="236">
        <v>111</v>
      </c>
    </row>
    <row r="1326" spans="1:7" ht="27.75" customHeight="1">
      <c r="A1326" s="739"/>
      <c r="B1326" s="739"/>
      <c r="C1326" s="243" t="s">
        <v>795</v>
      </c>
      <c r="D1326" s="482">
        <v>1000</v>
      </c>
      <c r="E1326" s="483">
        <v>12</v>
      </c>
      <c r="F1326" s="484">
        <f t="shared" si="21"/>
        <v>12000</v>
      </c>
      <c r="G1326" s="236">
        <v>113</v>
      </c>
    </row>
    <row r="1327" spans="1:7" ht="12">
      <c r="A1327" s="745" t="s">
        <v>2571</v>
      </c>
      <c r="B1327" s="738" t="s">
        <v>2237</v>
      </c>
      <c r="C1327" s="243" t="s">
        <v>341</v>
      </c>
      <c r="D1327" s="482">
        <v>10000</v>
      </c>
      <c r="E1327" s="483">
        <v>12</v>
      </c>
      <c r="F1327" s="484">
        <f t="shared" si="21"/>
        <v>120000</v>
      </c>
      <c r="G1327" s="236">
        <v>111</v>
      </c>
    </row>
    <row r="1328" spans="1:7" ht="57.75" customHeight="1">
      <c r="A1328" s="746"/>
      <c r="B1328" s="739"/>
      <c r="C1328" s="243" t="s">
        <v>795</v>
      </c>
      <c r="D1328" s="482">
        <v>1000</v>
      </c>
      <c r="E1328" s="483">
        <v>12</v>
      </c>
      <c r="F1328" s="484">
        <f t="shared" si="21"/>
        <v>12000</v>
      </c>
      <c r="G1328" s="236">
        <v>113</v>
      </c>
    </row>
    <row r="1329" spans="1:7" ht="12.75">
      <c r="A1329" s="747" t="s">
        <v>2572</v>
      </c>
      <c r="B1329" s="748"/>
      <c r="C1329" s="748"/>
      <c r="D1329" s="748"/>
      <c r="E1329" s="749"/>
      <c r="F1329" s="491">
        <f>SUM(F7:F1328)</f>
        <v>166205246.08999997</v>
      </c>
      <c r="G1329" s="492"/>
    </row>
    <row r="1330" spans="1:7" ht="12">
      <c r="A1330" s="493"/>
      <c r="B1330" s="493"/>
      <c r="C1330" s="493"/>
      <c r="D1330" s="494"/>
      <c r="E1330" s="495"/>
      <c r="F1330" s="494"/>
      <c r="G1330" s="496"/>
    </row>
    <row r="1331" spans="1:7" ht="12">
      <c r="A1331" s="493"/>
      <c r="B1331" s="493"/>
      <c r="C1331" s="493"/>
      <c r="D1331" s="494"/>
      <c r="E1331" s="495"/>
      <c r="F1331" s="494"/>
      <c r="G1331" s="496"/>
    </row>
    <row r="1332" spans="1:7" ht="76.5" customHeight="1">
      <c r="D1332" s="497"/>
      <c r="E1332" s="498"/>
      <c r="F1332" s="497"/>
      <c r="G1332" s="499"/>
    </row>
    <row r="1333" spans="1:7">
      <c r="D1333" s="497"/>
      <c r="E1333" s="498"/>
      <c r="F1333" s="497"/>
      <c r="G1333" s="499"/>
    </row>
    <row r="1334" spans="1:7">
      <c r="D1334" s="497"/>
      <c r="E1334" s="498"/>
      <c r="F1334" s="497"/>
      <c r="G1334" s="499"/>
    </row>
    <row r="1335" spans="1:7">
      <c r="D1335" s="497"/>
      <c r="E1335" s="498"/>
      <c r="F1335" s="497"/>
      <c r="G1335" s="499"/>
    </row>
    <row r="1336" spans="1:7">
      <c r="D1336" s="497"/>
      <c r="E1336" s="498"/>
      <c r="F1336" s="497"/>
      <c r="G1336" s="499"/>
    </row>
    <row r="1337" spans="1:7">
      <c r="D1337" s="497"/>
      <c r="E1337" s="498"/>
      <c r="F1337" s="497"/>
      <c r="G1337" s="499"/>
    </row>
    <row r="1338" spans="1:7">
      <c r="D1338" s="497"/>
      <c r="E1338" s="498"/>
      <c r="F1338" s="497"/>
      <c r="G1338" s="499"/>
    </row>
    <row r="1339" spans="1:7">
      <c r="D1339" s="497"/>
      <c r="E1339" s="498"/>
      <c r="F1339" s="497"/>
      <c r="G1339" s="499"/>
    </row>
    <row r="1340" spans="1:7">
      <c r="D1340" s="497"/>
      <c r="E1340" s="498"/>
      <c r="F1340" s="497"/>
      <c r="G1340" s="499"/>
    </row>
    <row r="1341" spans="1:7">
      <c r="D1341" s="497"/>
      <c r="E1341" s="498"/>
      <c r="F1341" s="497"/>
      <c r="G1341" s="499"/>
    </row>
    <row r="1342" spans="1:7" ht="78.75" customHeight="1">
      <c r="D1342" s="497"/>
      <c r="E1342" s="498"/>
      <c r="F1342" s="497"/>
      <c r="G1342" s="499"/>
    </row>
    <row r="1343" spans="1:7">
      <c r="D1343" s="497"/>
      <c r="E1343" s="498"/>
      <c r="F1343" s="497"/>
      <c r="G1343" s="499"/>
    </row>
    <row r="1344" spans="1:7">
      <c r="D1344" s="497"/>
      <c r="E1344" s="498"/>
      <c r="F1344" s="497"/>
      <c r="G1344" s="499"/>
    </row>
    <row r="1345" spans="4:7">
      <c r="D1345" s="497"/>
      <c r="E1345" s="498"/>
      <c r="F1345" s="497"/>
      <c r="G1345" s="499"/>
    </row>
    <row r="1346" spans="4:7">
      <c r="D1346" s="497"/>
      <c r="E1346" s="498"/>
      <c r="F1346" s="497"/>
      <c r="G1346" s="499"/>
    </row>
    <row r="1347" spans="4:7">
      <c r="D1347" s="497"/>
      <c r="E1347" s="498"/>
      <c r="F1347" s="497"/>
      <c r="G1347" s="499"/>
    </row>
    <row r="1348" spans="4:7">
      <c r="D1348" s="497"/>
      <c r="E1348" s="498"/>
      <c r="F1348" s="497"/>
      <c r="G1348" s="499"/>
    </row>
    <row r="1349" spans="4:7">
      <c r="D1349" s="497"/>
      <c r="E1349" s="498"/>
      <c r="F1349" s="497"/>
      <c r="G1349" s="499"/>
    </row>
    <row r="1350" spans="4:7">
      <c r="D1350" s="497"/>
      <c r="E1350" s="498"/>
      <c r="F1350" s="497"/>
      <c r="G1350" s="499"/>
    </row>
    <row r="1351" spans="4:7">
      <c r="D1351" s="497"/>
      <c r="E1351" s="498"/>
      <c r="F1351" s="497"/>
      <c r="G1351" s="499"/>
    </row>
    <row r="1352" spans="4:7">
      <c r="D1352" s="497"/>
      <c r="E1352" s="498"/>
      <c r="F1352" s="497"/>
      <c r="G1352" s="499"/>
    </row>
    <row r="1353" spans="4:7">
      <c r="D1353" s="497"/>
      <c r="E1353" s="498"/>
      <c r="F1353" s="497"/>
      <c r="G1353" s="499"/>
    </row>
    <row r="1354" spans="4:7">
      <c r="D1354" s="497"/>
      <c r="E1354" s="498"/>
      <c r="F1354" s="497"/>
      <c r="G1354" s="499"/>
    </row>
    <row r="1355" spans="4:7">
      <c r="D1355" s="497"/>
      <c r="E1355" s="498"/>
      <c r="F1355" s="497"/>
      <c r="G1355" s="499"/>
    </row>
    <row r="1356" spans="4:7" ht="56.25" customHeight="1">
      <c r="D1356" s="497"/>
      <c r="E1356" s="498"/>
      <c r="F1356" s="497"/>
      <c r="G1356" s="499"/>
    </row>
    <row r="1357" spans="4:7">
      <c r="D1357" s="497"/>
      <c r="E1357" s="498"/>
      <c r="F1357" s="497"/>
      <c r="G1357" s="499"/>
    </row>
    <row r="1358" spans="4:7">
      <c r="D1358" s="497"/>
      <c r="E1358" s="498"/>
      <c r="F1358" s="497"/>
      <c r="G1358" s="499"/>
    </row>
    <row r="1359" spans="4:7">
      <c r="D1359" s="497"/>
      <c r="E1359" s="498"/>
      <c r="F1359" s="497"/>
      <c r="G1359" s="499"/>
    </row>
    <row r="1360" spans="4:7">
      <c r="D1360" s="497"/>
      <c r="E1360" s="498"/>
      <c r="F1360" s="497"/>
      <c r="G1360" s="499"/>
    </row>
    <row r="1361" spans="4:7">
      <c r="D1361" s="497"/>
      <c r="E1361" s="498"/>
      <c r="F1361" s="497"/>
      <c r="G1361" s="499"/>
    </row>
    <row r="1362" spans="4:7">
      <c r="D1362" s="497"/>
      <c r="E1362" s="498"/>
      <c r="F1362" s="497"/>
      <c r="G1362" s="499"/>
    </row>
    <row r="1363" spans="4:7">
      <c r="D1363" s="497"/>
      <c r="E1363" s="498"/>
      <c r="F1363" s="497"/>
      <c r="G1363" s="499"/>
    </row>
    <row r="1364" spans="4:7">
      <c r="D1364" s="497"/>
      <c r="E1364" s="498"/>
      <c r="F1364" s="497"/>
      <c r="G1364" s="499"/>
    </row>
    <row r="1365" spans="4:7">
      <c r="D1365" s="497"/>
      <c r="E1365" s="498"/>
      <c r="F1365" s="497"/>
      <c r="G1365" s="499"/>
    </row>
    <row r="1366" spans="4:7">
      <c r="D1366" s="497"/>
      <c r="E1366" s="498"/>
      <c r="F1366" s="497"/>
      <c r="G1366" s="499"/>
    </row>
    <row r="1367" spans="4:7">
      <c r="D1367" s="497"/>
      <c r="E1367" s="498"/>
      <c r="F1367" s="497"/>
      <c r="G1367" s="499"/>
    </row>
    <row r="1368" spans="4:7">
      <c r="D1368" s="497"/>
      <c r="E1368" s="498"/>
      <c r="F1368" s="497"/>
      <c r="G1368" s="499"/>
    </row>
    <row r="1369" spans="4:7">
      <c r="D1369" s="497"/>
      <c r="E1369" s="498"/>
      <c r="F1369" s="497"/>
      <c r="G1369" s="499"/>
    </row>
    <row r="1370" spans="4:7">
      <c r="D1370" s="497"/>
      <c r="E1370" s="498"/>
      <c r="F1370" s="497"/>
      <c r="G1370" s="499"/>
    </row>
    <row r="1371" spans="4:7">
      <c r="D1371" s="497"/>
      <c r="E1371" s="498"/>
      <c r="F1371" s="497"/>
      <c r="G1371" s="499"/>
    </row>
    <row r="1372" spans="4:7">
      <c r="D1372" s="497"/>
      <c r="E1372" s="498"/>
      <c r="F1372" s="497"/>
      <c r="G1372" s="499"/>
    </row>
    <row r="1373" spans="4:7">
      <c r="D1373" s="497"/>
      <c r="E1373" s="498"/>
      <c r="F1373" s="497"/>
      <c r="G1373" s="499"/>
    </row>
    <row r="1374" spans="4:7">
      <c r="D1374" s="497"/>
      <c r="E1374" s="498"/>
      <c r="F1374" s="497"/>
      <c r="G1374" s="499"/>
    </row>
    <row r="1375" spans="4:7">
      <c r="D1375" s="497"/>
      <c r="E1375" s="498"/>
      <c r="F1375" s="497"/>
      <c r="G1375" s="499"/>
    </row>
    <row r="1376" spans="4:7">
      <c r="D1376" s="497"/>
      <c r="E1376" s="498"/>
      <c r="F1376" s="497"/>
      <c r="G1376" s="499"/>
    </row>
    <row r="1377" spans="4:7">
      <c r="D1377" s="497"/>
      <c r="E1377" s="498"/>
      <c r="F1377" s="497"/>
      <c r="G1377" s="499"/>
    </row>
    <row r="1378" spans="4:7">
      <c r="D1378" s="497"/>
      <c r="E1378" s="498"/>
      <c r="F1378" s="497"/>
      <c r="G1378" s="499"/>
    </row>
    <row r="1379" spans="4:7">
      <c r="D1379" s="497"/>
      <c r="E1379" s="498"/>
      <c r="F1379" s="497"/>
      <c r="G1379" s="499"/>
    </row>
    <row r="1380" spans="4:7">
      <c r="D1380" s="497"/>
      <c r="E1380" s="498"/>
      <c r="F1380" s="497"/>
      <c r="G1380" s="499"/>
    </row>
    <row r="1381" spans="4:7">
      <c r="D1381" s="497"/>
      <c r="E1381" s="498"/>
      <c r="F1381" s="497"/>
      <c r="G1381" s="499"/>
    </row>
    <row r="1382" spans="4:7">
      <c r="D1382" s="497"/>
      <c r="E1382" s="498"/>
      <c r="F1382" s="497"/>
      <c r="G1382" s="499"/>
    </row>
    <row r="1383" spans="4:7" ht="67.5" customHeight="1">
      <c r="D1383" s="497"/>
      <c r="E1383" s="498"/>
      <c r="F1383" s="497"/>
      <c r="G1383" s="499"/>
    </row>
    <row r="1384" spans="4:7">
      <c r="D1384" s="497"/>
      <c r="E1384" s="498"/>
      <c r="F1384" s="497"/>
      <c r="G1384" s="499"/>
    </row>
    <row r="1385" spans="4:7">
      <c r="D1385" s="497"/>
      <c r="E1385" s="498"/>
      <c r="F1385" s="497"/>
      <c r="G1385" s="499"/>
    </row>
    <row r="1386" spans="4:7">
      <c r="D1386" s="497"/>
      <c r="E1386" s="498"/>
      <c r="F1386" s="497"/>
      <c r="G1386" s="499"/>
    </row>
    <row r="1387" spans="4:7">
      <c r="D1387" s="497"/>
      <c r="E1387" s="498"/>
      <c r="F1387" s="497"/>
      <c r="G1387" s="499"/>
    </row>
    <row r="1388" spans="4:7">
      <c r="D1388" s="497"/>
      <c r="E1388" s="498"/>
      <c r="F1388" s="497"/>
      <c r="G1388" s="499"/>
    </row>
    <row r="1389" spans="4:7">
      <c r="D1389" s="497"/>
      <c r="E1389" s="498"/>
      <c r="F1389" s="497"/>
      <c r="G1389" s="499"/>
    </row>
    <row r="1390" spans="4:7">
      <c r="D1390" s="497"/>
      <c r="E1390" s="498"/>
      <c r="F1390" s="497"/>
      <c r="G1390" s="499"/>
    </row>
    <row r="1391" spans="4:7">
      <c r="D1391" s="497"/>
      <c r="E1391" s="498"/>
      <c r="F1391" s="497"/>
      <c r="G1391" s="499"/>
    </row>
    <row r="1392" spans="4:7">
      <c r="D1392" s="497"/>
      <c r="E1392" s="498"/>
      <c r="F1392" s="497"/>
      <c r="G1392" s="499"/>
    </row>
    <row r="1393" spans="4:7">
      <c r="D1393" s="497"/>
      <c r="E1393" s="498"/>
      <c r="F1393" s="497"/>
      <c r="G1393" s="499"/>
    </row>
    <row r="1394" spans="4:7">
      <c r="D1394" s="497"/>
      <c r="E1394" s="498"/>
      <c r="F1394" s="497"/>
      <c r="G1394" s="499"/>
    </row>
    <row r="1395" spans="4:7">
      <c r="D1395" s="497"/>
      <c r="E1395" s="498"/>
      <c r="F1395" s="497"/>
      <c r="G1395" s="499"/>
    </row>
    <row r="1396" spans="4:7">
      <c r="D1396" s="497"/>
      <c r="E1396" s="498"/>
      <c r="F1396" s="497"/>
      <c r="G1396" s="499"/>
    </row>
    <row r="1397" spans="4:7">
      <c r="D1397" s="497"/>
      <c r="E1397" s="498"/>
      <c r="F1397" s="497"/>
      <c r="G1397" s="499"/>
    </row>
    <row r="1398" spans="4:7">
      <c r="D1398" s="497"/>
      <c r="E1398" s="498"/>
      <c r="F1398" s="497"/>
      <c r="G1398" s="499"/>
    </row>
    <row r="1399" spans="4:7">
      <c r="D1399" s="497"/>
      <c r="E1399" s="498"/>
      <c r="F1399" s="497"/>
      <c r="G1399" s="499"/>
    </row>
    <row r="1400" spans="4:7">
      <c r="D1400" s="497"/>
      <c r="E1400" s="498"/>
      <c r="F1400" s="497"/>
      <c r="G1400" s="499"/>
    </row>
    <row r="1401" spans="4:7">
      <c r="D1401" s="497"/>
      <c r="E1401" s="498"/>
      <c r="F1401" s="497"/>
      <c r="G1401" s="499"/>
    </row>
    <row r="1402" spans="4:7">
      <c r="D1402" s="497"/>
      <c r="E1402" s="498"/>
      <c r="F1402" s="497"/>
      <c r="G1402" s="499"/>
    </row>
    <row r="1403" spans="4:7">
      <c r="D1403" s="497"/>
      <c r="E1403" s="498"/>
      <c r="F1403" s="497"/>
      <c r="G1403" s="499"/>
    </row>
    <row r="1404" spans="4:7">
      <c r="D1404" s="497"/>
      <c r="E1404" s="498"/>
      <c r="F1404" s="497"/>
      <c r="G1404" s="499"/>
    </row>
    <row r="1405" spans="4:7">
      <c r="D1405" s="497"/>
      <c r="E1405" s="498"/>
      <c r="F1405" s="497"/>
      <c r="G1405" s="499"/>
    </row>
    <row r="1406" spans="4:7">
      <c r="D1406" s="497"/>
      <c r="E1406" s="498"/>
      <c r="F1406" s="497"/>
      <c r="G1406" s="499"/>
    </row>
    <row r="1407" spans="4:7" ht="12.75" customHeight="1">
      <c r="D1407" s="497"/>
      <c r="E1407" s="498"/>
      <c r="F1407" s="497"/>
      <c r="G1407" s="499"/>
    </row>
    <row r="1408" spans="4:7">
      <c r="D1408" s="497"/>
      <c r="E1408" s="498"/>
      <c r="F1408" s="497"/>
      <c r="G1408" s="499"/>
    </row>
    <row r="1409" spans="4:7">
      <c r="D1409" s="497"/>
      <c r="E1409" s="498"/>
      <c r="F1409" s="497"/>
      <c r="G1409" s="499"/>
    </row>
    <row r="1410" spans="4:7">
      <c r="D1410" s="497"/>
      <c r="E1410" s="498"/>
      <c r="F1410" s="497"/>
      <c r="G1410" s="499"/>
    </row>
    <row r="1411" spans="4:7">
      <c r="D1411" s="497"/>
      <c r="E1411" s="498"/>
      <c r="F1411" s="497"/>
      <c r="G1411" s="499"/>
    </row>
    <row r="1412" spans="4:7" ht="12.75" customHeight="1">
      <c r="D1412" s="497"/>
      <c r="E1412" s="498"/>
      <c r="F1412" s="497"/>
      <c r="G1412" s="499"/>
    </row>
    <row r="1413" spans="4:7">
      <c r="D1413" s="497"/>
      <c r="E1413" s="498"/>
      <c r="F1413" s="497"/>
      <c r="G1413" s="499"/>
    </row>
    <row r="1414" spans="4:7">
      <c r="D1414" s="497"/>
      <c r="E1414" s="498"/>
      <c r="F1414" s="497"/>
      <c r="G1414" s="499"/>
    </row>
    <row r="1415" spans="4:7">
      <c r="D1415" s="497"/>
      <c r="E1415" s="498"/>
      <c r="F1415" s="497"/>
      <c r="G1415" s="499"/>
    </row>
    <row r="1416" spans="4:7">
      <c r="D1416" s="497"/>
      <c r="E1416" s="498"/>
      <c r="F1416" s="497"/>
      <c r="G1416" s="499"/>
    </row>
    <row r="1417" spans="4:7">
      <c r="D1417" s="497"/>
      <c r="E1417" s="498"/>
      <c r="F1417" s="497"/>
      <c r="G1417" s="499"/>
    </row>
    <row r="1418" spans="4:7">
      <c r="D1418" s="497"/>
      <c r="E1418" s="498"/>
      <c r="F1418" s="497"/>
      <c r="G1418" s="499"/>
    </row>
    <row r="1419" spans="4:7">
      <c r="D1419" s="497"/>
      <c r="E1419" s="498"/>
      <c r="F1419" s="497"/>
      <c r="G1419" s="499"/>
    </row>
    <row r="1420" spans="4:7">
      <c r="D1420" s="497"/>
      <c r="E1420" s="498"/>
      <c r="F1420" s="497"/>
      <c r="G1420" s="499"/>
    </row>
    <row r="1421" spans="4:7">
      <c r="D1421" s="497"/>
      <c r="E1421" s="498"/>
      <c r="F1421" s="497"/>
      <c r="G1421" s="499"/>
    </row>
    <row r="1422" spans="4:7">
      <c r="D1422" s="497"/>
      <c r="E1422" s="498"/>
      <c r="F1422" s="497"/>
      <c r="G1422" s="499"/>
    </row>
    <row r="1423" spans="4:7">
      <c r="D1423" s="497"/>
      <c r="E1423" s="498"/>
      <c r="F1423" s="497"/>
      <c r="G1423" s="499"/>
    </row>
    <row r="1424" spans="4:7">
      <c r="D1424" s="497"/>
      <c r="E1424" s="498"/>
      <c r="F1424" s="497"/>
      <c r="G1424" s="499"/>
    </row>
    <row r="1425" spans="4:7">
      <c r="D1425" s="497"/>
      <c r="E1425" s="498"/>
      <c r="F1425" s="497"/>
      <c r="G1425" s="499"/>
    </row>
    <row r="1426" spans="4:7">
      <c r="D1426" s="497"/>
      <c r="E1426" s="498"/>
      <c r="F1426" s="497"/>
      <c r="G1426" s="499"/>
    </row>
    <row r="1427" spans="4:7">
      <c r="D1427" s="497"/>
      <c r="E1427" s="498"/>
      <c r="F1427" s="497"/>
      <c r="G1427" s="499"/>
    </row>
    <row r="1428" spans="4:7">
      <c r="D1428" s="497"/>
      <c r="E1428" s="498"/>
      <c r="F1428" s="497"/>
      <c r="G1428" s="499"/>
    </row>
    <row r="1429" spans="4:7">
      <c r="D1429" s="497"/>
      <c r="E1429" s="498"/>
      <c r="F1429" s="497"/>
      <c r="G1429" s="499"/>
    </row>
    <row r="1430" spans="4:7">
      <c r="D1430" s="497"/>
      <c r="E1430" s="498"/>
      <c r="F1430" s="497"/>
      <c r="G1430" s="499"/>
    </row>
    <row r="1431" spans="4:7">
      <c r="D1431" s="497"/>
      <c r="E1431" s="498"/>
      <c r="F1431" s="497"/>
      <c r="G1431" s="499"/>
    </row>
    <row r="1432" spans="4:7">
      <c r="D1432" s="497"/>
      <c r="E1432" s="498"/>
      <c r="F1432" s="497"/>
      <c r="G1432" s="499"/>
    </row>
    <row r="1433" spans="4:7">
      <c r="D1433" s="497"/>
      <c r="E1433" s="498"/>
      <c r="F1433" s="497"/>
      <c r="G1433" s="499"/>
    </row>
    <row r="1434" spans="4:7">
      <c r="D1434" s="497"/>
      <c r="E1434" s="498"/>
      <c r="F1434" s="497"/>
      <c r="G1434" s="499"/>
    </row>
    <row r="1435" spans="4:7">
      <c r="D1435" s="497"/>
      <c r="E1435" s="498"/>
      <c r="F1435" s="497"/>
      <c r="G1435" s="499"/>
    </row>
    <row r="1436" spans="4:7">
      <c r="D1436" s="497"/>
      <c r="E1436" s="498"/>
      <c r="F1436" s="497"/>
      <c r="G1436" s="499"/>
    </row>
    <row r="1437" spans="4:7">
      <c r="D1437" s="497"/>
      <c r="E1437" s="498"/>
      <c r="F1437" s="497"/>
      <c r="G1437" s="499"/>
    </row>
    <row r="1438" spans="4:7" ht="12.75" customHeight="1">
      <c r="D1438" s="497"/>
      <c r="E1438" s="498"/>
      <c r="F1438" s="497"/>
      <c r="G1438" s="499"/>
    </row>
    <row r="1439" spans="4:7">
      <c r="D1439" s="497"/>
      <c r="E1439" s="498"/>
      <c r="F1439" s="497"/>
      <c r="G1439" s="499"/>
    </row>
    <row r="1440" spans="4:7">
      <c r="D1440" s="497"/>
      <c r="E1440" s="498"/>
      <c r="F1440" s="497"/>
      <c r="G1440" s="499"/>
    </row>
    <row r="1441" spans="4:7">
      <c r="D1441" s="497"/>
      <c r="E1441" s="498"/>
      <c r="F1441" s="497"/>
      <c r="G1441" s="499"/>
    </row>
    <row r="1442" spans="4:7">
      <c r="D1442" s="497"/>
      <c r="E1442" s="498"/>
      <c r="F1442" s="497"/>
      <c r="G1442" s="499"/>
    </row>
    <row r="1443" spans="4:7">
      <c r="D1443" s="497"/>
      <c r="E1443" s="498"/>
      <c r="F1443" s="497"/>
      <c r="G1443" s="499"/>
    </row>
    <row r="1444" spans="4:7">
      <c r="D1444" s="497"/>
      <c r="E1444" s="498"/>
      <c r="F1444" s="497"/>
      <c r="G1444" s="499"/>
    </row>
    <row r="1445" spans="4:7">
      <c r="D1445" s="497"/>
      <c r="E1445" s="498"/>
      <c r="F1445" s="497"/>
      <c r="G1445" s="499"/>
    </row>
    <row r="1446" spans="4:7">
      <c r="D1446" s="497"/>
      <c r="E1446" s="498"/>
      <c r="F1446" s="497"/>
      <c r="G1446" s="499"/>
    </row>
    <row r="1447" spans="4:7">
      <c r="D1447" s="497"/>
      <c r="E1447" s="498"/>
      <c r="F1447" s="497"/>
      <c r="G1447" s="499"/>
    </row>
    <row r="1448" spans="4:7">
      <c r="D1448" s="497"/>
      <c r="E1448" s="498"/>
      <c r="F1448" s="497"/>
      <c r="G1448" s="499"/>
    </row>
    <row r="1449" spans="4:7">
      <c r="D1449" s="497"/>
      <c r="E1449" s="498"/>
      <c r="F1449" s="497"/>
      <c r="G1449" s="499"/>
    </row>
    <row r="1450" spans="4:7">
      <c r="D1450" s="497"/>
      <c r="E1450" s="498"/>
      <c r="F1450" s="497"/>
      <c r="G1450" s="499"/>
    </row>
    <row r="1451" spans="4:7">
      <c r="D1451" s="497"/>
      <c r="E1451" s="498"/>
      <c r="F1451" s="497"/>
      <c r="G1451" s="499"/>
    </row>
    <row r="1452" spans="4:7">
      <c r="D1452" s="497"/>
      <c r="E1452" s="498"/>
      <c r="F1452" s="497"/>
      <c r="G1452" s="499"/>
    </row>
    <row r="1453" spans="4:7">
      <c r="D1453" s="497"/>
      <c r="E1453" s="498"/>
      <c r="F1453" s="497"/>
      <c r="G1453" s="499"/>
    </row>
    <row r="1454" spans="4:7">
      <c r="D1454" s="497"/>
      <c r="E1454" s="498"/>
      <c r="F1454" s="497"/>
      <c r="G1454" s="499"/>
    </row>
    <row r="1455" spans="4:7">
      <c r="D1455" s="497"/>
      <c r="E1455" s="498"/>
      <c r="F1455" s="497"/>
      <c r="G1455" s="499"/>
    </row>
    <row r="1456" spans="4:7">
      <c r="D1456" s="497"/>
      <c r="E1456" s="498"/>
      <c r="F1456" s="497"/>
      <c r="G1456" s="499"/>
    </row>
    <row r="1457" spans="4:7">
      <c r="D1457" s="497"/>
      <c r="E1457" s="498"/>
      <c r="F1457" s="497"/>
      <c r="G1457" s="499"/>
    </row>
    <row r="1458" spans="4:7">
      <c r="D1458" s="497"/>
      <c r="E1458" s="498"/>
      <c r="F1458" s="497"/>
      <c r="G1458" s="499"/>
    </row>
    <row r="1459" spans="4:7">
      <c r="D1459" s="497"/>
      <c r="E1459" s="498"/>
      <c r="F1459" s="497"/>
      <c r="G1459" s="499"/>
    </row>
    <row r="1460" spans="4:7">
      <c r="D1460" s="497"/>
      <c r="E1460" s="498"/>
      <c r="F1460" s="497"/>
      <c r="G1460" s="499"/>
    </row>
    <row r="1461" spans="4:7">
      <c r="D1461" s="497"/>
      <c r="E1461" s="498"/>
      <c r="F1461" s="497"/>
      <c r="G1461" s="499"/>
    </row>
    <row r="1462" spans="4:7">
      <c r="D1462" s="497"/>
      <c r="E1462" s="498"/>
      <c r="F1462" s="497"/>
      <c r="G1462" s="499"/>
    </row>
    <row r="1463" spans="4:7">
      <c r="D1463" s="497"/>
      <c r="E1463" s="498"/>
      <c r="F1463" s="497"/>
      <c r="G1463" s="499"/>
    </row>
    <row r="1464" spans="4:7">
      <c r="D1464" s="497"/>
      <c r="E1464" s="498"/>
      <c r="F1464" s="497"/>
      <c r="G1464" s="499"/>
    </row>
    <row r="1465" spans="4:7">
      <c r="D1465" s="497"/>
      <c r="E1465" s="498"/>
      <c r="F1465" s="497"/>
      <c r="G1465" s="499"/>
    </row>
    <row r="1466" spans="4:7">
      <c r="D1466" s="497"/>
      <c r="E1466" s="498"/>
      <c r="F1466" s="497"/>
      <c r="G1466" s="499"/>
    </row>
    <row r="1467" spans="4:7">
      <c r="D1467" s="497"/>
      <c r="E1467" s="498"/>
      <c r="F1467" s="497"/>
      <c r="G1467" s="499"/>
    </row>
    <row r="1468" spans="4:7">
      <c r="D1468" s="497"/>
      <c r="E1468" s="498"/>
      <c r="F1468" s="497"/>
      <c r="G1468" s="499"/>
    </row>
    <row r="1469" spans="4:7">
      <c r="D1469" s="497"/>
      <c r="E1469" s="498"/>
      <c r="F1469" s="497"/>
      <c r="G1469" s="499"/>
    </row>
    <row r="1470" spans="4:7">
      <c r="D1470" s="497"/>
      <c r="E1470" s="498"/>
      <c r="F1470" s="497"/>
      <c r="G1470" s="499"/>
    </row>
    <row r="1471" spans="4:7">
      <c r="D1471" s="497"/>
      <c r="E1471" s="498"/>
      <c r="F1471" s="497"/>
      <c r="G1471" s="499"/>
    </row>
    <row r="1472" spans="4:7">
      <c r="D1472" s="497"/>
      <c r="E1472" s="498"/>
      <c r="F1472" s="497"/>
      <c r="G1472" s="499"/>
    </row>
    <row r="1473" spans="4:7">
      <c r="D1473" s="497"/>
      <c r="E1473" s="498"/>
      <c r="F1473" s="497"/>
      <c r="G1473" s="499"/>
    </row>
    <row r="1474" spans="4:7">
      <c r="D1474" s="497"/>
      <c r="E1474" s="498"/>
      <c r="F1474" s="497"/>
      <c r="G1474" s="499"/>
    </row>
    <row r="1475" spans="4:7">
      <c r="D1475" s="497"/>
      <c r="E1475" s="498"/>
      <c r="F1475" s="497"/>
      <c r="G1475" s="499"/>
    </row>
    <row r="1476" spans="4:7">
      <c r="D1476" s="497"/>
      <c r="E1476" s="498"/>
      <c r="F1476" s="497"/>
      <c r="G1476" s="499"/>
    </row>
    <row r="1477" spans="4:7">
      <c r="D1477" s="497"/>
      <c r="E1477" s="498"/>
      <c r="F1477" s="497"/>
      <c r="G1477" s="499"/>
    </row>
    <row r="1478" spans="4:7">
      <c r="D1478" s="497"/>
      <c r="E1478" s="498"/>
      <c r="F1478" s="497"/>
      <c r="G1478" s="499"/>
    </row>
    <row r="1479" spans="4:7">
      <c r="D1479" s="497"/>
      <c r="E1479" s="498"/>
      <c r="F1479" s="497"/>
      <c r="G1479" s="499"/>
    </row>
    <row r="1480" spans="4:7">
      <c r="D1480" s="497"/>
      <c r="E1480" s="498"/>
      <c r="F1480" s="497"/>
      <c r="G1480" s="499"/>
    </row>
    <row r="1481" spans="4:7">
      <c r="D1481" s="497"/>
      <c r="E1481" s="498"/>
      <c r="F1481" s="497"/>
      <c r="G1481" s="499"/>
    </row>
    <row r="1482" spans="4:7">
      <c r="D1482" s="497"/>
      <c r="E1482" s="498"/>
      <c r="F1482" s="497"/>
      <c r="G1482" s="499"/>
    </row>
    <row r="1483" spans="4:7">
      <c r="D1483" s="497"/>
      <c r="E1483" s="498"/>
      <c r="F1483" s="497"/>
      <c r="G1483" s="499"/>
    </row>
    <row r="1484" spans="4:7">
      <c r="D1484" s="497"/>
      <c r="E1484" s="498"/>
      <c r="F1484" s="497"/>
      <c r="G1484" s="499"/>
    </row>
    <row r="1485" spans="4:7">
      <c r="D1485" s="497"/>
      <c r="E1485" s="498"/>
      <c r="F1485" s="497"/>
      <c r="G1485" s="499"/>
    </row>
    <row r="1486" spans="4:7">
      <c r="D1486" s="497"/>
      <c r="E1486" s="498"/>
      <c r="F1486" s="497"/>
      <c r="G1486" s="499"/>
    </row>
    <row r="1487" spans="4:7">
      <c r="D1487" s="497"/>
      <c r="E1487" s="498"/>
      <c r="F1487" s="497"/>
      <c r="G1487" s="499"/>
    </row>
    <row r="1488" spans="4:7">
      <c r="D1488" s="497"/>
      <c r="E1488" s="498"/>
      <c r="F1488" s="497"/>
      <c r="G1488" s="499"/>
    </row>
    <row r="1489" spans="4:7">
      <c r="D1489" s="497"/>
      <c r="E1489" s="498"/>
      <c r="F1489" s="497"/>
      <c r="G1489" s="499"/>
    </row>
    <row r="1490" spans="4:7">
      <c r="D1490" s="497"/>
      <c r="E1490" s="498"/>
      <c r="F1490" s="497"/>
      <c r="G1490" s="499"/>
    </row>
    <row r="1491" spans="4:7">
      <c r="D1491" s="497"/>
      <c r="E1491" s="498"/>
      <c r="F1491" s="497"/>
      <c r="G1491" s="499"/>
    </row>
    <row r="1492" spans="4:7">
      <c r="D1492" s="497"/>
      <c r="E1492" s="498"/>
      <c r="F1492" s="497"/>
      <c r="G1492" s="499"/>
    </row>
    <row r="1493" spans="4:7">
      <c r="D1493" s="497"/>
      <c r="E1493" s="498"/>
      <c r="F1493" s="497"/>
      <c r="G1493" s="499"/>
    </row>
    <row r="1494" spans="4:7">
      <c r="D1494" s="497"/>
      <c r="E1494" s="498"/>
      <c r="F1494" s="497"/>
      <c r="G1494" s="499"/>
    </row>
    <row r="1495" spans="4:7">
      <c r="D1495" s="497"/>
      <c r="E1495" s="498"/>
      <c r="F1495" s="497"/>
      <c r="G1495" s="499"/>
    </row>
    <row r="1496" spans="4:7">
      <c r="D1496" s="497"/>
      <c r="E1496" s="498"/>
      <c r="F1496" s="497"/>
      <c r="G1496" s="499"/>
    </row>
    <row r="1497" spans="4:7">
      <c r="D1497" s="497"/>
      <c r="E1497" s="498"/>
      <c r="F1497" s="497"/>
      <c r="G1497" s="499"/>
    </row>
    <row r="1498" spans="4:7">
      <c r="D1498" s="497"/>
      <c r="E1498" s="498"/>
      <c r="F1498" s="497"/>
      <c r="G1498" s="499"/>
    </row>
    <row r="1499" spans="4:7">
      <c r="D1499" s="497"/>
      <c r="E1499" s="498"/>
      <c r="F1499" s="497"/>
      <c r="G1499" s="499"/>
    </row>
    <row r="1500" spans="4:7">
      <c r="D1500" s="497"/>
      <c r="E1500" s="498"/>
      <c r="F1500" s="497"/>
      <c r="G1500" s="499"/>
    </row>
    <row r="1501" spans="4:7">
      <c r="D1501" s="497"/>
      <c r="E1501" s="498"/>
      <c r="F1501" s="497"/>
      <c r="G1501" s="499"/>
    </row>
    <row r="1502" spans="4:7">
      <c r="D1502" s="497"/>
      <c r="E1502" s="498"/>
      <c r="F1502" s="497"/>
      <c r="G1502" s="499"/>
    </row>
    <row r="1503" spans="4:7">
      <c r="D1503" s="497"/>
      <c r="E1503" s="498"/>
      <c r="F1503" s="497"/>
      <c r="G1503" s="499"/>
    </row>
    <row r="1504" spans="4:7">
      <c r="D1504" s="497"/>
      <c r="E1504" s="498"/>
      <c r="F1504" s="497"/>
      <c r="G1504" s="499"/>
    </row>
    <row r="1505" spans="4:7">
      <c r="D1505" s="497"/>
      <c r="E1505" s="498"/>
      <c r="F1505" s="497"/>
      <c r="G1505" s="499"/>
    </row>
    <row r="1506" spans="4:7">
      <c r="D1506" s="497"/>
      <c r="E1506" s="498"/>
      <c r="F1506" s="497"/>
      <c r="G1506" s="499"/>
    </row>
    <row r="1507" spans="4:7">
      <c r="D1507" s="497"/>
      <c r="E1507" s="498"/>
      <c r="F1507" s="497"/>
      <c r="G1507" s="499"/>
    </row>
    <row r="1508" spans="4:7">
      <c r="D1508" s="497"/>
      <c r="E1508" s="498"/>
      <c r="F1508" s="497"/>
      <c r="G1508" s="499"/>
    </row>
    <row r="1509" spans="4:7">
      <c r="D1509" s="497"/>
      <c r="E1509" s="498"/>
      <c r="F1509" s="497"/>
      <c r="G1509" s="499"/>
    </row>
    <row r="1510" spans="4:7">
      <c r="D1510" s="497"/>
      <c r="E1510" s="498"/>
      <c r="F1510" s="497"/>
      <c r="G1510" s="499"/>
    </row>
    <row r="1511" spans="4:7" ht="76.5" customHeight="1">
      <c r="D1511" s="497"/>
      <c r="E1511" s="498"/>
      <c r="F1511" s="497"/>
      <c r="G1511" s="499"/>
    </row>
    <row r="1512" spans="4:7">
      <c r="D1512" s="497"/>
      <c r="E1512" s="498"/>
      <c r="F1512" s="497"/>
      <c r="G1512" s="499"/>
    </row>
    <row r="1513" spans="4:7">
      <c r="D1513" s="497"/>
      <c r="E1513" s="498"/>
      <c r="F1513" s="497"/>
      <c r="G1513" s="499"/>
    </row>
    <row r="1514" spans="4:7">
      <c r="D1514" s="497"/>
      <c r="E1514" s="498"/>
      <c r="F1514" s="497"/>
      <c r="G1514" s="499"/>
    </row>
    <row r="1515" spans="4:7">
      <c r="D1515" s="497"/>
      <c r="E1515" s="498"/>
      <c r="F1515" s="497"/>
      <c r="G1515" s="499"/>
    </row>
    <row r="1516" spans="4:7">
      <c r="D1516" s="497"/>
      <c r="E1516" s="498"/>
      <c r="F1516" s="497"/>
      <c r="G1516" s="499"/>
    </row>
    <row r="1517" spans="4:7">
      <c r="D1517" s="497"/>
      <c r="E1517" s="498"/>
      <c r="F1517" s="497"/>
      <c r="G1517" s="499"/>
    </row>
    <row r="1518" spans="4:7">
      <c r="D1518" s="497"/>
      <c r="E1518" s="498"/>
      <c r="F1518" s="497"/>
      <c r="G1518" s="499"/>
    </row>
    <row r="1519" spans="4:7">
      <c r="D1519" s="497"/>
      <c r="E1519" s="498"/>
      <c r="F1519" s="497"/>
      <c r="G1519" s="499"/>
    </row>
    <row r="1520" spans="4:7">
      <c r="D1520" s="497"/>
      <c r="E1520" s="498"/>
      <c r="F1520" s="497"/>
      <c r="G1520" s="499"/>
    </row>
    <row r="1521" spans="4:7">
      <c r="D1521" s="497"/>
      <c r="E1521" s="498"/>
      <c r="F1521" s="497"/>
      <c r="G1521" s="499"/>
    </row>
    <row r="1522" spans="4:7">
      <c r="D1522" s="497"/>
      <c r="E1522" s="498"/>
      <c r="F1522" s="497"/>
      <c r="G1522" s="499"/>
    </row>
    <row r="1523" spans="4:7">
      <c r="D1523" s="497"/>
      <c r="E1523" s="498"/>
      <c r="F1523" s="497"/>
      <c r="G1523" s="499"/>
    </row>
    <row r="1524" spans="4:7">
      <c r="D1524" s="497"/>
      <c r="E1524" s="498"/>
      <c r="F1524" s="497"/>
      <c r="G1524" s="499"/>
    </row>
    <row r="1525" spans="4:7">
      <c r="D1525" s="497"/>
      <c r="E1525" s="498"/>
      <c r="F1525" s="497"/>
      <c r="G1525" s="499"/>
    </row>
    <row r="1526" spans="4:7">
      <c r="D1526" s="497"/>
      <c r="E1526" s="498"/>
      <c r="F1526" s="497"/>
      <c r="G1526" s="499"/>
    </row>
    <row r="1527" spans="4:7">
      <c r="D1527" s="497"/>
      <c r="E1527" s="498"/>
      <c r="F1527" s="497"/>
      <c r="G1527" s="499"/>
    </row>
    <row r="1528" spans="4:7">
      <c r="D1528" s="497"/>
      <c r="E1528" s="498"/>
      <c r="F1528" s="497"/>
      <c r="G1528" s="499"/>
    </row>
    <row r="1529" spans="4:7">
      <c r="D1529" s="497"/>
      <c r="E1529" s="498"/>
      <c r="F1529" s="497"/>
      <c r="G1529" s="499"/>
    </row>
    <row r="1530" spans="4:7">
      <c r="D1530" s="497"/>
      <c r="E1530" s="498"/>
      <c r="F1530" s="497"/>
      <c r="G1530" s="499"/>
    </row>
    <row r="1531" spans="4:7">
      <c r="D1531" s="497"/>
      <c r="E1531" s="498"/>
      <c r="F1531" s="497"/>
      <c r="G1531" s="499"/>
    </row>
    <row r="1532" spans="4:7">
      <c r="D1532" s="497"/>
      <c r="E1532" s="498"/>
      <c r="F1532" s="497"/>
      <c r="G1532" s="499"/>
    </row>
    <row r="1533" spans="4:7">
      <c r="D1533" s="497"/>
      <c r="E1533" s="498"/>
      <c r="F1533" s="497"/>
      <c r="G1533" s="499"/>
    </row>
    <row r="1534" spans="4:7">
      <c r="D1534" s="497"/>
      <c r="E1534" s="498"/>
      <c r="F1534" s="497"/>
      <c r="G1534" s="499"/>
    </row>
    <row r="1535" spans="4:7">
      <c r="D1535" s="497"/>
      <c r="E1535" s="498"/>
      <c r="F1535" s="497"/>
      <c r="G1535" s="499"/>
    </row>
    <row r="1536" spans="4:7">
      <c r="D1536" s="497"/>
      <c r="E1536" s="498"/>
      <c r="F1536" s="497"/>
      <c r="G1536" s="499"/>
    </row>
    <row r="1537" spans="4:7">
      <c r="D1537" s="497"/>
      <c r="E1537" s="498"/>
      <c r="F1537" s="497"/>
      <c r="G1537" s="499"/>
    </row>
    <row r="1538" spans="4:7">
      <c r="D1538" s="497"/>
      <c r="E1538" s="498"/>
      <c r="F1538" s="497"/>
      <c r="G1538" s="499"/>
    </row>
    <row r="1539" spans="4:7">
      <c r="D1539" s="497"/>
      <c r="E1539" s="498"/>
      <c r="F1539" s="497"/>
      <c r="G1539" s="499"/>
    </row>
    <row r="1540" spans="4:7">
      <c r="D1540" s="497"/>
      <c r="E1540" s="498"/>
      <c r="F1540" s="497"/>
      <c r="G1540" s="499"/>
    </row>
    <row r="1541" spans="4:7">
      <c r="D1541" s="497"/>
      <c r="E1541" s="498"/>
      <c r="F1541" s="497"/>
      <c r="G1541" s="499"/>
    </row>
    <row r="1542" spans="4:7">
      <c r="D1542" s="497"/>
      <c r="E1542" s="498"/>
      <c r="F1542" s="497"/>
      <c r="G1542" s="499"/>
    </row>
    <row r="1543" spans="4:7">
      <c r="D1543" s="497"/>
      <c r="E1543" s="498"/>
      <c r="F1543" s="497"/>
      <c r="G1543" s="499"/>
    </row>
    <row r="1544" spans="4:7">
      <c r="D1544" s="497"/>
      <c r="E1544" s="498"/>
      <c r="F1544" s="497"/>
      <c r="G1544" s="499"/>
    </row>
    <row r="1545" spans="4:7">
      <c r="D1545" s="497"/>
      <c r="E1545" s="498"/>
      <c r="F1545" s="497"/>
      <c r="G1545" s="499"/>
    </row>
    <row r="1546" spans="4:7">
      <c r="D1546" s="497"/>
      <c r="E1546" s="498"/>
      <c r="F1546" s="497"/>
      <c r="G1546" s="499"/>
    </row>
    <row r="1547" spans="4:7">
      <c r="D1547" s="497"/>
      <c r="E1547" s="498"/>
      <c r="F1547" s="497"/>
      <c r="G1547" s="499"/>
    </row>
    <row r="1548" spans="4:7">
      <c r="D1548" s="497"/>
      <c r="E1548" s="498"/>
      <c r="F1548" s="497"/>
      <c r="G1548" s="499"/>
    </row>
    <row r="1549" spans="4:7">
      <c r="D1549" s="497"/>
      <c r="E1549" s="498"/>
      <c r="F1549" s="497"/>
      <c r="G1549" s="499"/>
    </row>
    <row r="1550" spans="4:7">
      <c r="D1550" s="497"/>
      <c r="E1550" s="498"/>
      <c r="F1550" s="497"/>
      <c r="G1550" s="499"/>
    </row>
    <row r="1551" spans="4:7">
      <c r="D1551" s="497"/>
      <c r="E1551" s="498"/>
      <c r="F1551" s="497"/>
      <c r="G1551" s="499"/>
    </row>
    <row r="1552" spans="4:7">
      <c r="D1552" s="497"/>
      <c r="E1552" s="498"/>
      <c r="F1552" s="497"/>
      <c r="G1552" s="499"/>
    </row>
    <row r="1553" spans="4:7">
      <c r="D1553" s="497"/>
      <c r="E1553" s="498"/>
      <c r="F1553" s="497"/>
      <c r="G1553" s="499"/>
    </row>
    <row r="1554" spans="4:7">
      <c r="D1554" s="497"/>
      <c r="E1554" s="498"/>
      <c r="F1554" s="497"/>
      <c r="G1554" s="499"/>
    </row>
    <row r="1555" spans="4:7">
      <c r="D1555" s="497"/>
      <c r="E1555" s="498"/>
      <c r="F1555" s="497"/>
      <c r="G1555" s="499"/>
    </row>
    <row r="1556" spans="4:7">
      <c r="D1556" s="497"/>
      <c r="E1556" s="498"/>
      <c r="F1556" s="497"/>
      <c r="G1556" s="499"/>
    </row>
    <row r="1557" spans="4:7">
      <c r="D1557" s="497"/>
      <c r="E1557" s="498"/>
      <c r="F1557" s="497"/>
      <c r="G1557" s="499"/>
    </row>
    <row r="1558" spans="4:7">
      <c r="D1558" s="497"/>
      <c r="E1558" s="498"/>
      <c r="F1558" s="497"/>
      <c r="G1558" s="499"/>
    </row>
    <row r="1559" spans="4:7">
      <c r="D1559" s="497"/>
      <c r="E1559" s="498"/>
      <c r="F1559" s="497"/>
      <c r="G1559" s="499"/>
    </row>
    <row r="1560" spans="4:7">
      <c r="D1560" s="497"/>
      <c r="E1560" s="498"/>
      <c r="F1560" s="497"/>
      <c r="G1560" s="499"/>
    </row>
    <row r="1561" spans="4:7">
      <c r="D1561" s="497"/>
      <c r="E1561" s="498"/>
      <c r="F1561" s="497"/>
      <c r="G1561" s="499"/>
    </row>
    <row r="1562" spans="4:7">
      <c r="D1562" s="497"/>
      <c r="E1562" s="498"/>
      <c r="F1562" s="497"/>
      <c r="G1562" s="499"/>
    </row>
    <row r="1563" spans="4:7">
      <c r="D1563" s="497"/>
      <c r="E1563" s="498"/>
      <c r="F1563" s="497"/>
      <c r="G1563" s="499"/>
    </row>
    <row r="1564" spans="4:7">
      <c r="D1564" s="497"/>
      <c r="E1564" s="498"/>
      <c r="F1564" s="497"/>
      <c r="G1564" s="499"/>
    </row>
    <row r="1565" spans="4:7">
      <c r="D1565" s="497"/>
      <c r="E1565" s="498"/>
      <c r="F1565" s="497"/>
      <c r="G1565" s="499"/>
    </row>
    <row r="1566" spans="4:7">
      <c r="D1566" s="497"/>
      <c r="E1566" s="498"/>
      <c r="F1566" s="497"/>
      <c r="G1566" s="499"/>
    </row>
    <row r="1567" spans="4:7">
      <c r="D1567" s="497"/>
      <c r="E1567" s="498"/>
      <c r="F1567" s="497"/>
      <c r="G1567" s="499"/>
    </row>
    <row r="1568" spans="4:7">
      <c r="D1568" s="497"/>
      <c r="E1568" s="498"/>
      <c r="F1568" s="497"/>
      <c r="G1568" s="499"/>
    </row>
    <row r="1569" spans="4:7">
      <c r="D1569" s="497"/>
      <c r="E1569" s="498"/>
      <c r="F1569" s="497"/>
      <c r="G1569" s="499"/>
    </row>
    <row r="1570" spans="4:7">
      <c r="D1570" s="497"/>
      <c r="E1570" s="498"/>
      <c r="F1570" s="497"/>
      <c r="G1570" s="499"/>
    </row>
    <row r="1571" spans="4:7">
      <c r="D1571" s="497"/>
      <c r="E1571" s="498"/>
      <c r="F1571" s="497"/>
      <c r="G1571" s="499"/>
    </row>
    <row r="1572" spans="4:7">
      <c r="D1572" s="497"/>
      <c r="E1572" s="498"/>
      <c r="F1572" s="497"/>
      <c r="G1572" s="499"/>
    </row>
    <row r="1573" spans="4:7">
      <c r="D1573" s="497"/>
      <c r="E1573" s="498"/>
      <c r="F1573" s="497"/>
      <c r="G1573" s="499"/>
    </row>
    <row r="1574" spans="4:7">
      <c r="D1574" s="497"/>
      <c r="E1574" s="498"/>
      <c r="F1574" s="497"/>
      <c r="G1574" s="499"/>
    </row>
    <row r="1575" spans="4:7">
      <c r="D1575" s="497"/>
      <c r="E1575" s="498"/>
      <c r="F1575" s="497"/>
      <c r="G1575" s="499"/>
    </row>
    <row r="1576" spans="4:7">
      <c r="D1576" s="497"/>
      <c r="E1576" s="498"/>
      <c r="F1576" s="497"/>
      <c r="G1576" s="499"/>
    </row>
    <row r="1577" spans="4:7">
      <c r="D1577" s="497"/>
      <c r="E1577" s="498"/>
      <c r="F1577" s="497"/>
      <c r="G1577" s="499"/>
    </row>
    <row r="1578" spans="4:7">
      <c r="D1578" s="497"/>
      <c r="E1578" s="498"/>
      <c r="F1578" s="497"/>
      <c r="G1578" s="499"/>
    </row>
    <row r="1579" spans="4:7">
      <c r="D1579" s="497"/>
      <c r="E1579" s="498"/>
      <c r="F1579" s="497"/>
      <c r="G1579" s="499"/>
    </row>
    <row r="1580" spans="4:7" ht="67.5" customHeight="1">
      <c r="D1580" s="497"/>
      <c r="E1580" s="498"/>
      <c r="F1580" s="497"/>
      <c r="G1580" s="499"/>
    </row>
    <row r="1581" spans="4:7">
      <c r="D1581" s="497"/>
      <c r="E1581" s="498"/>
      <c r="F1581" s="497"/>
      <c r="G1581" s="499"/>
    </row>
    <row r="1582" spans="4:7" ht="33" customHeight="1">
      <c r="D1582" s="497"/>
      <c r="E1582" s="498"/>
      <c r="F1582" s="497"/>
      <c r="G1582" s="499"/>
    </row>
    <row r="1583" spans="4:7" ht="46.5" customHeight="1">
      <c r="D1583" s="497"/>
      <c r="E1583" s="498"/>
      <c r="F1583" s="497"/>
      <c r="G1583" s="499"/>
    </row>
    <row r="1584" spans="4:7" ht="67.5" customHeight="1">
      <c r="D1584" s="497"/>
      <c r="E1584" s="498"/>
      <c r="F1584" s="497"/>
      <c r="G1584" s="499"/>
    </row>
    <row r="1585" spans="4:7">
      <c r="D1585" s="497"/>
      <c r="E1585" s="498"/>
      <c r="F1585" s="497"/>
      <c r="G1585" s="499"/>
    </row>
    <row r="1586" spans="4:7" ht="67.5" customHeight="1">
      <c r="D1586" s="497"/>
      <c r="E1586" s="498"/>
      <c r="F1586" s="497"/>
      <c r="G1586" s="499"/>
    </row>
    <row r="1587" spans="4:7">
      <c r="D1587" s="497"/>
      <c r="E1587" s="498"/>
      <c r="F1587" s="497"/>
      <c r="G1587" s="499"/>
    </row>
    <row r="1588" spans="4:7" ht="67.5" customHeight="1">
      <c r="D1588" s="497"/>
      <c r="E1588" s="498"/>
      <c r="F1588" s="497"/>
      <c r="G1588" s="499"/>
    </row>
    <row r="1589" spans="4:7">
      <c r="D1589" s="497"/>
      <c r="E1589" s="498"/>
      <c r="F1589" s="497"/>
      <c r="G1589" s="499"/>
    </row>
    <row r="1590" spans="4:7" ht="67.5" customHeight="1">
      <c r="D1590" s="497"/>
      <c r="E1590" s="498"/>
      <c r="F1590" s="497"/>
      <c r="G1590" s="499"/>
    </row>
    <row r="1591" spans="4:7" ht="21.75" customHeight="1">
      <c r="D1591" s="497"/>
      <c r="E1591" s="498"/>
      <c r="F1591" s="497"/>
      <c r="G1591" s="499"/>
    </row>
    <row r="1592" spans="4:7" ht="15" customHeight="1">
      <c r="D1592" s="497"/>
      <c r="E1592" s="498"/>
      <c r="F1592" s="497"/>
      <c r="G1592" s="499"/>
    </row>
    <row r="1593" spans="4:7">
      <c r="D1593" s="497"/>
      <c r="E1593" s="498"/>
      <c r="F1593" s="497"/>
      <c r="G1593" s="499"/>
    </row>
    <row r="1594" spans="4:7">
      <c r="D1594" s="497"/>
      <c r="E1594" s="498"/>
      <c r="F1594" s="497"/>
      <c r="G1594" s="499"/>
    </row>
    <row r="1595" spans="4:7">
      <c r="D1595" s="497"/>
      <c r="E1595" s="498"/>
      <c r="F1595" s="497"/>
      <c r="G1595" s="499"/>
    </row>
    <row r="1596" spans="4:7">
      <c r="D1596" s="497"/>
      <c r="E1596" s="498"/>
      <c r="F1596" s="497"/>
      <c r="G1596" s="499"/>
    </row>
    <row r="1597" spans="4:7">
      <c r="D1597" s="497"/>
      <c r="E1597" s="498"/>
      <c r="F1597" s="497"/>
      <c r="G1597" s="499"/>
    </row>
    <row r="1598" spans="4:7">
      <c r="D1598" s="497"/>
      <c r="E1598" s="498"/>
      <c r="F1598" s="497"/>
      <c r="G1598" s="499"/>
    </row>
    <row r="1599" spans="4:7">
      <c r="D1599" s="497"/>
      <c r="E1599" s="498"/>
      <c r="F1599" s="497"/>
      <c r="G1599" s="499"/>
    </row>
    <row r="1600" spans="4:7">
      <c r="D1600" s="497"/>
      <c r="E1600" s="498"/>
      <c r="F1600" s="497"/>
      <c r="G1600" s="499"/>
    </row>
    <row r="1601" spans="4:7">
      <c r="D1601" s="497"/>
      <c r="E1601" s="498"/>
      <c r="F1601" s="497"/>
      <c r="G1601" s="499"/>
    </row>
    <row r="1602" spans="4:7">
      <c r="D1602" s="497"/>
      <c r="E1602" s="498"/>
      <c r="F1602" s="497"/>
      <c r="G1602" s="499"/>
    </row>
    <row r="1603" spans="4:7">
      <c r="D1603" s="497"/>
      <c r="E1603" s="498"/>
      <c r="F1603" s="497"/>
      <c r="G1603" s="499"/>
    </row>
    <row r="1604" spans="4:7">
      <c r="D1604" s="497"/>
      <c r="E1604" s="498"/>
      <c r="F1604" s="497"/>
      <c r="G1604" s="499"/>
    </row>
    <row r="1605" spans="4:7">
      <c r="D1605" s="497"/>
      <c r="E1605" s="498"/>
      <c r="F1605" s="497"/>
      <c r="G1605" s="499"/>
    </row>
    <row r="1606" spans="4:7">
      <c r="D1606" s="497"/>
      <c r="E1606" s="498"/>
      <c r="F1606" s="497"/>
      <c r="G1606" s="499"/>
    </row>
    <row r="1607" spans="4:7">
      <c r="D1607" s="497"/>
      <c r="E1607" s="498"/>
      <c r="F1607" s="497"/>
      <c r="G1607" s="499"/>
    </row>
    <row r="1608" spans="4:7">
      <c r="D1608" s="497"/>
      <c r="E1608" s="498"/>
      <c r="F1608" s="497"/>
      <c r="G1608" s="499"/>
    </row>
    <row r="1609" spans="4:7">
      <c r="D1609" s="497"/>
      <c r="E1609" s="498"/>
      <c r="F1609" s="497"/>
      <c r="G1609" s="499"/>
    </row>
    <row r="1610" spans="4:7">
      <c r="D1610" s="497"/>
      <c r="E1610" s="498"/>
      <c r="F1610" s="497"/>
      <c r="G1610" s="499"/>
    </row>
    <row r="1611" spans="4:7">
      <c r="D1611" s="497"/>
      <c r="E1611" s="498"/>
      <c r="F1611" s="497"/>
      <c r="G1611" s="499"/>
    </row>
    <row r="1612" spans="4:7">
      <c r="D1612" s="497"/>
      <c r="E1612" s="498"/>
      <c r="F1612" s="497"/>
      <c r="G1612" s="499"/>
    </row>
    <row r="1613" spans="4:7">
      <c r="D1613" s="497"/>
      <c r="E1613" s="498"/>
      <c r="F1613" s="497"/>
      <c r="G1613" s="499"/>
    </row>
    <row r="1614" spans="4:7">
      <c r="D1614" s="497"/>
      <c r="E1614" s="498"/>
      <c r="F1614" s="497"/>
      <c r="G1614" s="499"/>
    </row>
    <row r="1615" spans="4:7">
      <c r="D1615" s="497"/>
      <c r="E1615" s="498"/>
      <c r="F1615" s="497"/>
      <c r="G1615" s="499"/>
    </row>
    <row r="1616" spans="4:7">
      <c r="D1616" s="497"/>
      <c r="E1616" s="498"/>
      <c r="F1616" s="497"/>
      <c r="G1616" s="499"/>
    </row>
    <row r="1617" spans="4:7">
      <c r="D1617" s="497"/>
      <c r="E1617" s="498"/>
      <c r="F1617" s="497"/>
      <c r="G1617" s="499"/>
    </row>
    <row r="1618" spans="4:7">
      <c r="D1618" s="497"/>
      <c r="E1618" s="498"/>
      <c r="F1618" s="497"/>
      <c r="G1618" s="499"/>
    </row>
    <row r="1619" spans="4:7">
      <c r="D1619" s="497"/>
      <c r="E1619" s="498"/>
      <c r="F1619" s="497"/>
      <c r="G1619" s="499"/>
    </row>
    <row r="1620" spans="4:7">
      <c r="D1620" s="497"/>
      <c r="E1620" s="498"/>
      <c r="F1620" s="497"/>
      <c r="G1620" s="499"/>
    </row>
    <row r="1621" spans="4:7">
      <c r="D1621" s="497"/>
      <c r="E1621" s="498"/>
      <c r="F1621" s="497"/>
      <c r="G1621" s="499"/>
    </row>
    <row r="1622" spans="4:7">
      <c r="D1622" s="497"/>
      <c r="E1622" s="498"/>
      <c r="F1622" s="497"/>
      <c r="G1622" s="499"/>
    </row>
    <row r="1623" spans="4:7">
      <c r="D1623" s="497"/>
      <c r="E1623" s="498"/>
      <c r="F1623" s="497"/>
      <c r="G1623" s="499"/>
    </row>
    <row r="1624" spans="4:7">
      <c r="D1624" s="497"/>
      <c r="E1624" s="498"/>
      <c r="F1624" s="497"/>
      <c r="G1624" s="499"/>
    </row>
    <row r="1625" spans="4:7">
      <c r="D1625" s="497"/>
      <c r="E1625" s="498"/>
      <c r="F1625" s="497"/>
      <c r="G1625" s="499"/>
    </row>
    <row r="1626" spans="4:7">
      <c r="D1626" s="497"/>
      <c r="E1626" s="498"/>
      <c r="F1626" s="497"/>
      <c r="G1626" s="499"/>
    </row>
    <row r="1627" spans="4:7">
      <c r="D1627" s="497"/>
      <c r="E1627" s="498"/>
      <c r="F1627" s="497"/>
      <c r="G1627" s="499"/>
    </row>
    <row r="1628" spans="4:7">
      <c r="D1628" s="497"/>
      <c r="E1628" s="498"/>
      <c r="F1628" s="497"/>
      <c r="G1628" s="499"/>
    </row>
    <row r="1629" spans="4:7">
      <c r="D1629" s="497"/>
      <c r="E1629" s="498"/>
      <c r="F1629" s="497"/>
      <c r="G1629" s="499"/>
    </row>
    <row r="1630" spans="4:7">
      <c r="D1630" s="497"/>
      <c r="E1630" s="498"/>
      <c r="F1630" s="497"/>
      <c r="G1630" s="499"/>
    </row>
    <row r="1631" spans="4:7">
      <c r="D1631" s="497"/>
      <c r="E1631" s="498"/>
      <c r="F1631" s="497"/>
      <c r="G1631" s="499"/>
    </row>
    <row r="1632" spans="4:7">
      <c r="D1632" s="497"/>
      <c r="E1632" s="498"/>
      <c r="F1632" s="497"/>
      <c r="G1632" s="499"/>
    </row>
    <row r="1633" spans="4:7">
      <c r="D1633" s="497"/>
      <c r="E1633" s="498"/>
      <c r="F1633" s="497"/>
      <c r="G1633" s="499"/>
    </row>
    <row r="1634" spans="4:7">
      <c r="D1634" s="497"/>
      <c r="E1634" s="498"/>
      <c r="F1634" s="497"/>
      <c r="G1634" s="499"/>
    </row>
    <row r="1635" spans="4:7">
      <c r="D1635" s="497"/>
      <c r="E1635" s="498"/>
      <c r="F1635" s="497"/>
      <c r="G1635" s="499"/>
    </row>
    <row r="1636" spans="4:7">
      <c r="D1636" s="497"/>
      <c r="E1636" s="498"/>
      <c r="F1636" s="497"/>
      <c r="G1636" s="499"/>
    </row>
    <row r="1637" spans="4:7">
      <c r="D1637" s="497"/>
      <c r="E1637" s="498"/>
      <c r="F1637" s="497"/>
      <c r="G1637" s="499"/>
    </row>
    <row r="1638" spans="4:7">
      <c r="D1638" s="497"/>
      <c r="E1638" s="498"/>
      <c r="F1638" s="497"/>
      <c r="G1638" s="499"/>
    </row>
    <row r="1639" spans="4:7">
      <c r="D1639" s="497"/>
      <c r="E1639" s="498"/>
      <c r="F1639" s="497"/>
      <c r="G1639" s="499"/>
    </row>
    <row r="1640" spans="4:7">
      <c r="D1640" s="497"/>
      <c r="E1640" s="498"/>
      <c r="F1640" s="497"/>
      <c r="G1640" s="499"/>
    </row>
    <row r="1641" spans="4:7">
      <c r="D1641" s="497"/>
      <c r="E1641" s="498"/>
      <c r="F1641" s="497"/>
      <c r="G1641" s="499"/>
    </row>
    <row r="1642" spans="4:7">
      <c r="D1642" s="497"/>
      <c r="E1642" s="498"/>
      <c r="F1642" s="497"/>
      <c r="G1642" s="499"/>
    </row>
    <row r="1643" spans="4:7">
      <c r="D1643" s="497"/>
      <c r="E1643" s="498"/>
      <c r="F1643" s="497"/>
      <c r="G1643" s="499"/>
    </row>
    <row r="1644" spans="4:7">
      <c r="D1644" s="497"/>
      <c r="E1644" s="498"/>
      <c r="F1644" s="497"/>
      <c r="G1644" s="499"/>
    </row>
    <row r="1645" spans="4:7">
      <c r="D1645" s="497"/>
      <c r="E1645" s="498"/>
      <c r="F1645" s="497"/>
      <c r="G1645" s="499"/>
    </row>
    <row r="1646" spans="4:7">
      <c r="D1646" s="497"/>
      <c r="E1646" s="498"/>
      <c r="F1646" s="497"/>
      <c r="G1646" s="499"/>
    </row>
    <row r="1647" spans="4:7">
      <c r="D1647" s="497"/>
      <c r="E1647" s="498"/>
      <c r="F1647" s="497"/>
      <c r="G1647" s="499"/>
    </row>
    <row r="1648" spans="4:7">
      <c r="D1648" s="497"/>
      <c r="E1648" s="498"/>
      <c r="F1648" s="497"/>
      <c r="G1648" s="499"/>
    </row>
    <row r="1649" spans="4:7">
      <c r="D1649" s="497"/>
      <c r="E1649" s="498"/>
      <c r="F1649" s="497"/>
      <c r="G1649" s="499"/>
    </row>
    <row r="1650" spans="4:7">
      <c r="D1650" s="497"/>
      <c r="E1650" s="498"/>
      <c r="F1650" s="497"/>
      <c r="G1650" s="499"/>
    </row>
    <row r="1651" spans="4:7">
      <c r="D1651" s="497"/>
      <c r="E1651" s="498"/>
      <c r="F1651" s="497"/>
      <c r="G1651" s="499"/>
    </row>
    <row r="1652" spans="4:7">
      <c r="D1652" s="497"/>
      <c r="E1652" s="498"/>
      <c r="F1652" s="497"/>
      <c r="G1652" s="499"/>
    </row>
    <row r="1653" spans="4:7">
      <c r="D1653" s="497"/>
      <c r="E1653" s="498"/>
      <c r="F1653" s="497"/>
      <c r="G1653" s="499"/>
    </row>
    <row r="1654" spans="4:7">
      <c r="D1654" s="497"/>
      <c r="E1654" s="498"/>
      <c r="F1654" s="497"/>
      <c r="G1654" s="499"/>
    </row>
    <row r="1655" spans="4:7">
      <c r="D1655" s="497"/>
      <c r="E1655" s="498"/>
      <c r="F1655" s="497"/>
      <c r="G1655" s="499"/>
    </row>
    <row r="1656" spans="4:7">
      <c r="D1656" s="497"/>
      <c r="E1656" s="498"/>
      <c r="F1656" s="497"/>
      <c r="G1656" s="499"/>
    </row>
    <row r="1657" spans="4:7">
      <c r="D1657" s="497"/>
      <c r="E1657" s="498"/>
      <c r="F1657" s="497"/>
      <c r="G1657" s="499"/>
    </row>
    <row r="1658" spans="4:7">
      <c r="D1658" s="497"/>
      <c r="E1658" s="498"/>
      <c r="F1658" s="497"/>
      <c r="G1658" s="499"/>
    </row>
    <row r="1659" spans="4:7">
      <c r="D1659" s="497"/>
      <c r="E1659" s="498"/>
      <c r="F1659" s="497"/>
      <c r="G1659" s="499"/>
    </row>
    <row r="1660" spans="4:7">
      <c r="D1660" s="497"/>
      <c r="E1660" s="498"/>
      <c r="F1660" s="497"/>
      <c r="G1660" s="499"/>
    </row>
    <row r="1661" spans="4:7">
      <c r="D1661" s="497"/>
      <c r="E1661" s="498"/>
      <c r="F1661" s="497"/>
      <c r="G1661" s="499"/>
    </row>
    <row r="1662" spans="4:7">
      <c r="D1662" s="497"/>
      <c r="E1662" s="498"/>
      <c r="F1662" s="497"/>
      <c r="G1662" s="499"/>
    </row>
    <row r="1663" spans="4:7">
      <c r="D1663" s="497"/>
      <c r="E1663" s="498"/>
      <c r="F1663" s="497"/>
      <c r="G1663" s="499"/>
    </row>
    <row r="1664" spans="4:7">
      <c r="D1664" s="497"/>
      <c r="E1664" s="498"/>
      <c r="F1664" s="497"/>
      <c r="G1664" s="499"/>
    </row>
    <row r="1665" spans="4:7">
      <c r="D1665" s="497"/>
      <c r="E1665" s="498"/>
      <c r="F1665" s="497"/>
      <c r="G1665" s="499"/>
    </row>
    <row r="1666" spans="4:7">
      <c r="D1666" s="497"/>
      <c r="E1666" s="498"/>
      <c r="F1666" s="497"/>
      <c r="G1666" s="499"/>
    </row>
    <row r="1667" spans="4:7">
      <c r="D1667" s="497"/>
      <c r="E1667" s="498"/>
      <c r="F1667" s="497"/>
      <c r="G1667" s="499"/>
    </row>
    <row r="1668" spans="4:7">
      <c r="D1668" s="497"/>
      <c r="E1668" s="498"/>
      <c r="F1668" s="497"/>
      <c r="G1668" s="499"/>
    </row>
    <row r="1669" spans="4:7">
      <c r="D1669" s="497"/>
      <c r="E1669" s="498"/>
      <c r="F1669" s="497"/>
      <c r="G1669" s="499"/>
    </row>
    <row r="1670" spans="4:7">
      <c r="D1670" s="497"/>
      <c r="E1670" s="498"/>
      <c r="F1670" s="497"/>
      <c r="G1670" s="499"/>
    </row>
    <row r="1671" spans="4:7">
      <c r="D1671" s="497"/>
      <c r="E1671" s="498"/>
      <c r="F1671" s="497"/>
      <c r="G1671" s="499"/>
    </row>
    <row r="1672" spans="4:7">
      <c r="D1672" s="497"/>
      <c r="E1672" s="498"/>
      <c r="F1672" s="497"/>
      <c r="G1672" s="499"/>
    </row>
    <row r="1673" spans="4:7">
      <c r="D1673" s="497"/>
      <c r="E1673" s="498"/>
      <c r="F1673" s="497"/>
      <c r="G1673" s="499"/>
    </row>
    <row r="1674" spans="4:7">
      <c r="D1674" s="497"/>
      <c r="E1674" s="498"/>
      <c r="F1674" s="497"/>
      <c r="G1674" s="499"/>
    </row>
    <row r="1675" spans="4:7">
      <c r="D1675" s="497"/>
      <c r="E1675" s="498"/>
      <c r="F1675" s="497"/>
      <c r="G1675" s="499"/>
    </row>
    <row r="1676" spans="4:7">
      <c r="D1676" s="497"/>
      <c r="E1676" s="498"/>
      <c r="F1676" s="497"/>
      <c r="G1676" s="499"/>
    </row>
    <row r="1677" spans="4:7">
      <c r="D1677" s="497"/>
      <c r="E1677" s="498"/>
      <c r="F1677" s="497"/>
      <c r="G1677" s="499"/>
    </row>
    <row r="1678" spans="4:7">
      <c r="D1678" s="497"/>
      <c r="E1678" s="498"/>
      <c r="F1678" s="497"/>
      <c r="G1678" s="499"/>
    </row>
    <row r="1679" spans="4:7">
      <c r="D1679" s="497"/>
      <c r="E1679" s="498"/>
      <c r="F1679" s="497"/>
      <c r="G1679" s="499"/>
    </row>
    <row r="1680" spans="4:7">
      <c r="D1680" s="497"/>
      <c r="E1680" s="498"/>
      <c r="F1680" s="497"/>
      <c r="G1680" s="499"/>
    </row>
    <row r="1681" spans="4:7">
      <c r="D1681" s="497"/>
      <c r="E1681" s="498"/>
      <c r="F1681" s="497"/>
      <c r="G1681" s="499"/>
    </row>
    <row r="1682" spans="4:7">
      <c r="D1682" s="497"/>
      <c r="E1682" s="498"/>
      <c r="F1682" s="497"/>
      <c r="G1682" s="499"/>
    </row>
    <row r="1683" spans="4:7">
      <c r="D1683" s="497"/>
      <c r="E1683" s="498"/>
      <c r="F1683" s="497"/>
      <c r="G1683" s="499"/>
    </row>
    <row r="1684" spans="4:7">
      <c r="D1684" s="497"/>
      <c r="E1684" s="498"/>
      <c r="F1684" s="497"/>
      <c r="G1684" s="499"/>
    </row>
    <row r="1685" spans="4:7">
      <c r="D1685" s="497"/>
      <c r="E1685" s="498"/>
      <c r="F1685" s="497"/>
      <c r="G1685" s="499"/>
    </row>
    <row r="1686" spans="4:7">
      <c r="D1686" s="497"/>
      <c r="E1686" s="498"/>
      <c r="F1686" s="497"/>
      <c r="G1686" s="499"/>
    </row>
    <row r="1687" spans="4:7">
      <c r="D1687" s="497"/>
      <c r="E1687" s="498"/>
      <c r="F1687" s="497"/>
      <c r="G1687" s="499"/>
    </row>
    <row r="1688" spans="4:7">
      <c r="D1688" s="497"/>
      <c r="E1688" s="498"/>
      <c r="F1688" s="497"/>
      <c r="G1688" s="499"/>
    </row>
    <row r="1689" spans="4:7">
      <c r="D1689" s="497"/>
      <c r="E1689" s="498"/>
      <c r="F1689" s="497"/>
      <c r="G1689" s="499"/>
    </row>
    <row r="1690" spans="4:7">
      <c r="D1690" s="497"/>
      <c r="E1690" s="498"/>
      <c r="F1690" s="497"/>
      <c r="G1690" s="499"/>
    </row>
    <row r="1691" spans="4:7">
      <c r="D1691" s="497"/>
      <c r="E1691" s="498"/>
      <c r="F1691" s="497"/>
      <c r="G1691" s="499"/>
    </row>
    <row r="1692" spans="4:7">
      <c r="D1692" s="497"/>
      <c r="E1692" s="498"/>
      <c r="F1692" s="497"/>
      <c r="G1692" s="499"/>
    </row>
    <row r="1693" spans="4:7">
      <c r="D1693" s="497"/>
      <c r="E1693" s="498"/>
      <c r="F1693" s="497"/>
      <c r="G1693" s="499"/>
    </row>
    <row r="1694" spans="4:7">
      <c r="D1694" s="497"/>
      <c r="E1694" s="498"/>
      <c r="F1694" s="497"/>
      <c r="G1694" s="499"/>
    </row>
    <row r="1695" spans="4:7">
      <c r="D1695" s="497"/>
      <c r="E1695" s="498"/>
      <c r="F1695" s="497"/>
      <c r="G1695" s="499"/>
    </row>
    <row r="1696" spans="4:7">
      <c r="D1696" s="497"/>
      <c r="E1696" s="498"/>
      <c r="F1696" s="497"/>
      <c r="G1696" s="499"/>
    </row>
    <row r="1697" spans="4:7">
      <c r="D1697" s="497"/>
      <c r="E1697" s="498"/>
      <c r="F1697" s="497"/>
      <c r="G1697" s="499"/>
    </row>
    <row r="1698" spans="4:7">
      <c r="D1698" s="497"/>
      <c r="E1698" s="498"/>
      <c r="F1698" s="497"/>
      <c r="G1698" s="499"/>
    </row>
    <row r="1699" spans="4:7">
      <c r="D1699" s="497"/>
      <c r="E1699" s="498"/>
      <c r="F1699" s="497"/>
      <c r="G1699" s="499"/>
    </row>
    <row r="1700" spans="4:7">
      <c r="D1700" s="497"/>
      <c r="E1700" s="498"/>
      <c r="F1700" s="497"/>
      <c r="G1700" s="499"/>
    </row>
    <row r="1701" spans="4:7">
      <c r="D1701" s="497"/>
      <c r="E1701" s="498"/>
      <c r="F1701" s="497"/>
      <c r="G1701" s="499"/>
    </row>
    <row r="1702" spans="4:7">
      <c r="D1702" s="497"/>
      <c r="E1702" s="498"/>
      <c r="F1702" s="497"/>
      <c r="G1702" s="499"/>
    </row>
    <row r="1703" spans="4:7">
      <c r="D1703" s="497"/>
      <c r="E1703" s="498"/>
      <c r="F1703" s="497"/>
      <c r="G1703" s="499"/>
    </row>
    <row r="1704" spans="4:7">
      <c r="D1704" s="497"/>
      <c r="E1704" s="498"/>
      <c r="F1704" s="497"/>
      <c r="G1704" s="499"/>
    </row>
    <row r="1705" spans="4:7">
      <c r="D1705" s="497"/>
      <c r="E1705" s="498"/>
      <c r="F1705" s="497"/>
      <c r="G1705" s="499"/>
    </row>
    <row r="1706" spans="4:7">
      <c r="D1706" s="497"/>
      <c r="E1706" s="498"/>
      <c r="F1706" s="497"/>
      <c r="G1706" s="499"/>
    </row>
    <row r="1707" spans="4:7">
      <c r="D1707" s="497"/>
      <c r="E1707" s="498"/>
      <c r="F1707" s="497"/>
      <c r="G1707" s="499"/>
    </row>
    <row r="1708" spans="4:7">
      <c r="D1708" s="497"/>
      <c r="E1708" s="498"/>
      <c r="F1708" s="497"/>
      <c r="G1708" s="499"/>
    </row>
    <row r="1709" spans="4:7">
      <c r="D1709" s="497"/>
      <c r="E1709" s="498"/>
      <c r="F1709" s="497"/>
      <c r="G1709" s="499"/>
    </row>
    <row r="1710" spans="4:7">
      <c r="D1710" s="497"/>
      <c r="E1710" s="498"/>
      <c r="F1710" s="497"/>
      <c r="G1710" s="499"/>
    </row>
    <row r="1711" spans="4:7">
      <c r="D1711" s="497"/>
      <c r="E1711" s="498"/>
      <c r="F1711" s="497"/>
      <c r="G1711" s="499"/>
    </row>
    <row r="1712" spans="4:7">
      <c r="D1712" s="497"/>
      <c r="E1712" s="498"/>
      <c r="F1712" s="497"/>
      <c r="G1712" s="499"/>
    </row>
    <row r="1713" spans="4:7">
      <c r="D1713" s="497"/>
      <c r="E1713" s="498"/>
      <c r="F1713" s="497"/>
      <c r="G1713" s="499"/>
    </row>
    <row r="1714" spans="4:7">
      <c r="D1714" s="497"/>
      <c r="E1714" s="498"/>
      <c r="F1714" s="497"/>
      <c r="G1714" s="499"/>
    </row>
    <row r="1715" spans="4:7">
      <c r="D1715" s="497"/>
      <c r="E1715" s="498"/>
      <c r="F1715" s="497"/>
      <c r="G1715" s="499"/>
    </row>
    <row r="1716" spans="4:7">
      <c r="D1716" s="497"/>
      <c r="E1716" s="498"/>
      <c r="F1716" s="497"/>
      <c r="G1716" s="499"/>
    </row>
    <row r="1717" spans="4:7">
      <c r="D1717" s="497"/>
      <c r="E1717" s="498"/>
      <c r="F1717" s="497"/>
      <c r="G1717" s="499"/>
    </row>
    <row r="1718" spans="4:7">
      <c r="D1718" s="497"/>
      <c r="E1718" s="498"/>
      <c r="F1718" s="497"/>
      <c r="G1718" s="499"/>
    </row>
    <row r="1719" spans="4:7">
      <c r="D1719" s="497"/>
      <c r="E1719" s="498"/>
      <c r="F1719" s="497"/>
      <c r="G1719" s="499"/>
    </row>
    <row r="1720" spans="4:7">
      <c r="D1720" s="497"/>
      <c r="E1720" s="498"/>
      <c r="F1720" s="497"/>
      <c r="G1720" s="499"/>
    </row>
    <row r="1721" spans="4:7">
      <c r="D1721" s="497"/>
      <c r="E1721" s="498"/>
      <c r="F1721" s="497"/>
      <c r="G1721" s="499"/>
    </row>
    <row r="1722" spans="4:7">
      <c r="D1722" s="497"/>
      <c r="E1722" s="498"/>
      <c r="F1722" s="497"/>
      <c r="G1722" s="499"/>
    </row>
    <row r="1723" spans="4:7">
      <c r="D1723" s="497"/>
      <c r="E1723" s="498"/>
      <c r="F1723" s="497"/>
      <c r="G1723" s="499"/>
    </row>
    <row r="1724" spans="4:7">
      <c r="D1724" s="497"/>
      <c r="E1724" s="498"/>
      <c r="F1724" s="497"/>
      <c r="G1724" s="499"/>
    </row>
    <row r="1725" spans="4:7">
      <c r="D1725" s="497"/>
      <c r="E1725" s="498"/>
      <c r="F1725" s="497"/>
      <c r="G1725" s="499"/>
    </row>
    <row r="1726" spans="4:7">
      <c r="D1726" s="497"/>
      <c r="E1726" s="498"/>
      <c r="F1726" s="497"/>
      <c r="G1726" s="499"/>
    </row>
    <row r="1727" spans="4:7">
      <c r="D1727" s="497"/>
      <c r="E1727" s="498"/>
      <c r="F1727" s="497"/>
      <c r="G1727" s="499"/>
    </row>
    <row r="1728" spans="4:7">
      <c r="D1728" s="497"/>
      <c r="E1728" s="498"/>
      <c r="F1728" s="497"/>
      <c r="G1728" s="499"/>
    </row>
    <row r="1729" spans="4:7">
      <c r="D1729" s="497"/>
      <c r="E1729" s="498"/>
      <c r="F1729" s="497"/>
      <c r="G1729" s="499"/>
    </row>
    <row r="1730" spans="4:7">
      <c r="D1730" s="497"/>
      <c r="E1730" s="498"/>
      <c r="F1730" s="497"/>
      <c r="G1730" s="499"/>
    </row>
    <row r="1731" spans="4:7">
      <c r="D1731" s="497"/>
      <c r="E1731" s="498"/>
      <c r="F1731" s="497"/>
      <c r="G1731" s="499"/>
    </row>
    <row r="1732" spans="4:7">
      <c r="D1732" s="497"/>
      <c r="E1732" s="498"/>
      <c r="F1732" s="497"/>
      <c r="G1732" s="499"/>
    </row>
    <row r="1733" spans="4:7">
      <c r="D1733" s="497"/>
      <c r="E1733" s="498"/>
      <c r="F1733" s="497"/>
      <c r="G1733" s="499"/>
    </row>
    <row r="1734" spans="4:7">
      <c r="D1734" s="497"/>
      <c r="E1734" s="498"/>
      <c r="F1734" s="497"/>
      <c r="G1734" s="499"/>
    </row>
    <row r="1735" spans="4:7">
      <c r="D1735" s="497"/>
      <c r="E1735" s="498"/>
      <c r="F1735" s="497"/>
      <c r="G1735" s="499"/>
    </row>
    <row r="1736" spans="4:7">
      <c r="D1736" s="497"/>
      <c r="E1736" s="498"/>
      <c r="F1736" s="497"/>
      <c r="G1736" s="499"/>
    </row>
    <row r="1737" spans="4:7">
      <c r="D1737" s="497"/>
      <c r="E1737" s="498"/>
      <c r="F1737" s="497"/>
      <c r="G1737" s="499"/>
    </row>
    <row r="1738" spans="4:7">
      <c r="D1738" s="497"/>
      <c r="E1738" s="498"/>
      <c r="F1738" s="497"/>
      <c r="G1738" s="499"/>
    </row>
    <row r="1739" spans="4:7">
      <c r="D1739" s="497"/>
      <c r="E1739" s="498"/>
      <c r="F1739" s="497"/>
      <c r="G1739" s="499"/>
    </row>
    <row r="1740" spans="4:7">
      <c r="D1740" s="497"/>
      <c r="E1740" s="498"/>
      <c r="F1740" s="497"/>
      <c r="G1740" s="499"/>
    </row>
    <row r="1741" spans="4:7">
      <c r="D1741" s="497"/>
      <c r="E1741" s="498"/>
      <c r="F1741" s="497"/>
      <c r="G1741" s="499"/>
    </row>
    <row r="1742" spans="4:7">
      <c r="D1742" s="497"/>
      <c r="E1742" s="498"/>
      <c r="F1742" s="497"/>
      <c r="G1742" s="499"/>
    </row>
    <row r="1743" spans="4:7">
      <c r="D1743" s="497"/>
      <c r="E1743" s="498"/>
      <c r="F1743" s="497"/>
      <c r="G1743" s="499"/>
    </row>
    <row r="1744" spans="4:7">
      <c r="D1744" s="497"/>
      <c r="E1744" s="498"/>
      <c r="F1744" s="497"/>
      <c r="G1744" s="499"/>
    </row>
    <row r="1745" spans="4:7">
      <c r="D1745" s="497"/>
      <c r="E1745" s="498"/>
      <c r="F1745" s="497"/>
      <c r="G1745" s="499"/>
    </row>
    <row r="1746" spans="4:7">
      <c r="D1746" s="497"/>
      <c r="E1746" s="498"/>
      <c r="F1746" s="497"/>
      <c r="G1746" s="499"/>
    </row>
    <row r="1747" spans="4:7">
      <c r="D1747" s="497"/>
      <c r="E1747" s="498"/>
      <c r="F1747" s="497"/>
      <c r="G1747" s="499"/>
    </row>
    <row r="1748" spans="4:7">
      <c r="D1748" s="497"/>
      <c r="E1748" s="498"/>
      <c r="F1748" s="497"/>
      <c r="G1748" s="499"/>
    </row>
    <row r="1749" spans="4:7">
      <c r="D1749" s="497"/>
      <c r="E1749" s="498"/>
      <c r="F1749" s="497"/>
      <c r="G1749" s="499"/>
    </row>
    <row r="1750" spans="4:7">
      <c r="D1750" s="497"/>
      <c r="E1750" s="498"/>
      <c r="F1750" s="497"/>
      <c r="G1750" s="499"/>
    </row>
    <row r="1751" spans="4:7">
      <c r="D1751" s="497"/>
      <c r="E1751" s="498"/>
      <c r="F1751" s="497"/>
      <c r="G1751" s="499"/>
    </row>
    <row r="1752" spans="4:7">
      <c r="D1752" s="497"/>
      <c r="E1752" s="498"/>
      <c r="F1752" s="497"/>
      <c r="G1752" s="499"/>
    </row>
    <row r="1753" spans="4:7">
      <c r="D1753" s="497"/>
      <c r="E1753" s="498"/>
      <c r="F1753" s="497"/>
      <c r="G1753" s="499"/>
    </row>
    <row r="1754" spans="4:7">
      <c r="D1754" s="497"/>
      <c r="E1754" s="498"/>
      <c r="F1754" s="497"/>
      <c r="G1754" s="499"/>
    </row>
    <row r="1755" spans="4:7">
      <c r="D1755" s="497"/>
      <c r="E1755" s="498"/>
      <c r="F1755" s="497"/>
      <c r="G1755" s="499"/>
    </row>
    <row r="1756" spans="4:7">
      <c r="D1756" s="497"/>
      <c r="E1756" s="498"/>
      <c r="F1756" s="497"/>
      <c r="G1756" s="499"/>
    </row>
    <row r="1757" spans="4:7">
      <c r="D1757" s="497"/>
      <c r="E1757" s="498"/>
      <c r="F1757" s="497"/>
      <c r="G1757" s="499"/>
    </row>
    <row r="1758" spans="4:7">
      <c r="D1758" s="497"/>
      <c r="E1758" s="498"/>
      <c r="F1758" s="497"/>
      <c r="G1758" s="499"/>
    </row>
    <row r="1759" spans="4:7">
      <c r="D1759" s="497"/>
      <c r="E1759" s="498"/>
      <c r="F1759" s="497"/>
      <c r="G1759" s="499"/>
    </row>
    <row r="1760" spans="4:7">
      <c r="D1760" s="497"/>
      <c r="E1760" s="498"/>
      <c r="F1760" s="497"/>
      <c r="G1760" s="499"/>
    </row>
    <row r="1761" spans="4:7">
      <c r="D1761" s="497"/>
      <c r="E1761" s="498"/>
      <c r="F1761" s="497"/>
      <c r="G1761" s="499"/>
    </row>
    <row r="1762" spans="4:7">
      <c r="D1762" s="497"/>
      <c r="E1762" s="498"/>
      <c r="F1762" s="497"/>
      <c r="G1762" s="499"/>
    </row>
    <row r="1763" spans="4:7">
      <c r="D1763" s="497"/>
      <c r="E1763" s="498"/>
      <c r="F1763" s="497"/>
      <c r="G1763" s="499"/>
    </row>
    <row r="1764" spans="4:7">
      <c r="D1764" s="497"/>
      <c r="E1764" s="498"/>
      <c r="F1764" s="497"/>
      <c r="G1764" s="499"/>
    </row>
    <row r="1765" spans="4:7">
      <c r="D1765" s="497"/>
      <c r="E1765" s="498"/>
      <c r="F1765" s="497"/>
      <c r="G1765" s="499"/>
    </row>
    <row r="1766" spans="4:7">
      <c r="D1766" s="497"/>
      <c r="E1766" s="498"/>
      <c r="F1766" s="497"/>
      <c r="G1766" s="499"/>
    </row>
    <row r="1767" spans="4:7">
      <c r="D1767" s="497"/>
      <c r="E1767" s="498"/>
      <c r="F1767" s="497"/>
      <c r="G1767" s="499"/>
    </row>
    <row r="1768" spans="4:7">
      <c r="D1768" s="497"/>
      <c r="E1768" s="498"/>
      <c r="F1768" s="497"/>
      <c r="G1768" s="499"/>
    </row>
    <row r="1769" spans="4:7">
      <c r="D1769" s="497"/>
      <c r="E1769" s="498"/>
      <c r="F1769" s="497"/>
      <c r="G1769" s="499"/>
    </row>
    <row r="1770" spans="4:7">
      <c r="D1770" s="497"/>
      <c r="E1770" s="498"/>
      <c r="F1770" s="497"/>
      <c r="G1770" s="499"/>
    </row>
    <row r="1771" spans="4:7">
      <c r="D1771" s="497"/>
      <c r="E1771" s="498"/>
      <c r="F1771" s="497"/>
      <c r="G1771" s="499"/>
    </row>
    <row r="1772" spans="4:7">
      <c r="D1772" s="497"/>
      <c r="E1772" s="498"/>
      <c r="F1772" s="497"/>
      <c r="G1772" s="499"/>
    </row>
    <row r="1773" spans="4:7">
      <c r="D1773" s="497"/>
      <c r="E1773" s="498"/>
      <c r="F1773" s="497"/>
      <c r="G1773" s="499"/>
    </row>
    <row r="1774" spans="4:7">
      <c r="D1774" s="497"/>
      <c r="E1774" s="498"/>
      <c r="F1774" s="497"/>
      <c r="G1774" s="499"/>
    </row>
    <row r="1775" spans="4:7">
      <c r="D1775" s="497"/>
      <c r="E1775" s="498"/>
      <c r="F1775" s="497"/>
      <c r="G1775" s="499"/>
    </row>
    <row r="1776" spans="4:7">
      <c r="D1776" s="497"/>
      <c r="E1776" s="498"/>
      <c r="F1776" s="497"/>
      <c r="G1776" s="499"/>
    </row>
    <row r="1777" spans="4:7">
      <c r="D1777" s="497"/>
      <c r="E1777" s="498"/>
      <c r="F1777" s="497"/>
      <c r="G1777" s="499"/>
    </row>
    <row r="1778" spans="4:7">
      <c r="D1778" s="497"/>
      <c r="E1778" s="498"/>
      <c r="F1778" s="497"/>
      <c r="G1778" s="499"/>
    </row>
    <row r="1779" spans="4:7">
      <c r="D1779" s="497"/>
      <c r="E1779" s="498"/>
      <c r="F1779" s="497"/>
      <c r="G1779" s="499"/>
    </row>
    <row r="1780" spans="4:7">
      <c r="D1780" s="497"/>
      <c r="E1780" s="498"/>
      <c r="F1780" s="497"/>
      <c r="G1780" s="499"/>
    </row>
    <row r="1781" spans="4:7">
      <c r="D1781" s="497"/>
      <c r="E1781" s="498"/>
      <c r="F1781" s="497"/>
      <c r="G1781" s="499"/>
    </row>
    <row r="1782" spans="4:7">
      <c r="D1782" s="497"/>
      <c r="E1782" s="498"/>
      <c r="F1782" s="497"/>
      <c r="G1782" s="499"/>
    </row>
    <row r="1783" spans="4:7">
      <c r="D1783" s="497"/>
      <c r="E1783" s="498"/>
      <c r="F1783" s="497"/>
      <c r="G1783" s="499"/>
    </row>
    <row r="1784" spans="4:7">
      <c r="D1784" s="497"/>
      <c r="E1784" s="498"/>
      <c r="F1784" s="497"/>
      <c r="G1784" s="499"/>
    </row>
    <row r="1785" spans="4:7">
      <c r="D1785" s="497"/>
      <c r="E1785" s="498"/>
      <c r="F1785" s="497"/>
      <c r="G1785" s="499"/>
    </row>
    <row r="1786" spans="4:7">
      <c r="D1786" s="497"/>
      <c r="E1786" s="498"/>
      <c r="F1786" s="497"/>
      <c r="G1786" s="499"/>
    </row>
    <row r="1787" spans="4:7">
      <c r="D1787" s="497"/>
      <c r="E1787" s="498"/>
      <c r="F1787" s="497"/>
      <c r="G1787" s="499"/>
    </row>
    <row r="1788" spans="4:7">
      <c r="D1788" s="497"/>
      <c r="E1788" s="498"/>
      <c r="F1788" s="497"/>
      <c r="G1788" s="499"/>
    </row>
    <row r="1789" spans="4:7">
      <c r="D1789" s="497"/>
      <c r="E1789" s="498"/>
      <c r="F1789" s="497"/>
      <c r="G1789" s="499"/>
    </row>
    <row r="1790" spans="4:7">
      <c r="D1790" s="497"/>
      <c r="E1790" s="498"/>
      <c r="F1790" s="497"/>
      <c r="G1790" s="499"/>
    </row>
    <row r="1791" spans="4:7">
      <c r="D1791" s="497"/>
      <c r="E1791" s="498"/>
      <c r="F1791" s="497"/>
      <c r="G1791" s="499"/>
    </row>
    <row r="1792" spans="4:7">
      <c r="D1792" s="497"/>
      <c r="E1792" s="498"/>
      <c r="F1792" s="497"/>
      <c r="G1792" s="499"/>
    </row>
    <row r="1793" spans="4:7">
      <c r="D1793" s="497"/>
      <c r="E1793" s="498"/>
      <c r="F1793" s="497"/>
      <c r="G1793" s="499"/>
    </row>
    <row r="1794" spans="4:7">
      <c r="D1794" s="497"/>
      <c r="E1794" s="498"/>
      <c r="F1794" s="497"/>
      <c r="G1794" s="499"/>
    </row>
    <row r="1795" spans="4:7">
      <c r="D1795" s="497"/>
      <c r="E1795" s="498"/>
      <c r="F1795" s="497"/>
      <c r="G1795" s="499"/>
    </row>
    <row r="1796" spans="4:7">
      <c r="D1796" s="497"/>
      <c r="E1796" s="498"/>
      <c r="F1796" s="497"/>
      <c r="G1796" s="499"/>
    </row>
    <row r="1797" spans="4:7">
      <c r="D1797" s="497"/>
      <c r="E1797" s="498"/>
      <c r="F1797" s="497"/>
      <c r="G1797" s="499"/>
    </row>
    <row r="1798" spans="4:7">
      <c r="D1798" s="497"/>
      <c r="E1798" s="498"/>
      <c r="F1798" s="497"/>
      <c r="G1798" s="499"/>
    </row>
    <row r="1799" spans="4:7">
      <c r="D1799" s="497"/>
      <c r="E1799" s="498"/>
      <c r="F1799" s="497"/>
      <c r="G1799" s="499"/>
    </row>
    <row r="1800" spans="4:7">
      <c r="D1800" s="497"/>
      <c r="E1800" s="498"/>
      <c r="F1800" s="497"/>
      <c r="G1800" s="499"/>
    </row>
    <row r="1801" spans="4:7">
      <c r="D1801" s="497"/>
      <c r="E1801" s="498"/>
      <c r="F1801" s="497"/>
      <c r="G1801" s="499"/>
    </row>
    <row r="1802" spans="4:7">
      <c r="D1802" s="497"/>
      <c r="E1802" s="498"/>
      <c r="F1802" s="497"/>
      <c r="G1802" s="499"/>
    </row>
    <row r="1803" spans="4:7">
      <c r="D1803" s="497"/>
      <c r="E1803" s="498"/>
      <c r="F1803" s="497"/>
      <c r="G1803" s="499"/>
    </row>
    <row r="1804" spans="4:7">
      <c r="D1804" s="497"/>
      <c r="E1804" s="498"/>
      <c r="F1804" s="497"/>
      <c r="G1804" s="499"/>
    </row>
    <row r="1805" spans="4:7">
      <c r="D1805" s="497"/>
      <c r="E1805" s="498"/>
      <c r="F1805" s="497"/>
      <c r="G1805" s="499"/>
    </row>
    <row r="1806" spans="4:7">
      <c r="D1806" s="497"/>
      <c r="E1806" s="498"/>
      <c r="F1806" s="497"/>
      <c r="G1806" s="499"/>
    </row>
    <row r="1807" spans="4:7">
      <c r="D1807" s="497"/>
      <c r="E1807" s="498"/>
      <c r="F1807" s="497"/>
      <c r="G1807" s="499"/>
    </row>
    <row r="1808" spans="4:7">
      <c r="D1808" s="497"/>
      <c r="E1808" s="498"/>
      <c r="F1808" s="497"/>
      <c r="G1808" s="499"/>
    </row>
    <row r="1809" spans="4:7">
      <c r="D1809" s="497"/>
      <c r="E1809" s="498"/>
      <c r="F1809" s="497"/>
      <c r="G1809" s="499"/>
    </row>
    <row r="1810" spans="4:7">
      <c r="D1810" s="497"/>
      <c r="E1810" s="498"/>
      <c r="F1810" s="497"/>
      <c r="G1810" s="499"/>
    </row>
    <row r="1811" spans="4:7">
      <c r="D1811" s="497"/>
      <c r="E1811" s="498"/>
      <c r="F1811" s="497"/>
      <c r="G1811" s="499"/>
    </row>
    <row r="1812" spans="4:7">
      <c r="D1812" s="497"/>
      <c r="E1812" s="498"/>
      <c r="F1812" s="497"/>
      <c r="G1812" s="499"/>
    </row>
    <row r="1813" spans="4:7">
      <c r="D1813" s="497"/>
      <c r="E1813" s="498"/>
      <c r="F1813" s="497"/>
      <c r="G1813" s="499"/>
    </row>
    <row r="1814" spans="4:7">
      <c r="D1814" s="497"/>
      <c r="E1814" s="498"/>
      <c r="F1814" s="497"/>
      <c r="G1814" s="499"/>
    </row>
    <row r="1815" spans="4:7">
      <c r="D1815" s="497"/>
      <c r="E1815" s="498"/>
      <c r="F1815" s="497"/>
      <c r="G1815" s="499"/>
    </row>
    <row r="1816" spans="4:7">
      <c r="D1816" s="497"/>
      <c r="E1816" s="498"/>
      <c r="F1816" s="497"/>
      <c r="G1816" s="499"/>
    </row>
    <row r="1817" spans="4:7">
      <c r="D1817" s="497"/>
      <c r="E1817" s="498"/>
      <c r="F1817" s="497"/>
      <c r="G1817" s="499"/>
    </row>
    <row r="1818" spans="4:7">
      <c r="D1818" s="497"/>
      <c r="E1818" s="498"/>
      <c r="F1818" s="497"/>
      <c r="G1818" s="499"/>
    </row>
    <row r="1819" spans="4:7">
      <c r="D1819" s="497"/>
      <c r="E1819" s="498"/>
      <c r="F1819" s="497"/>
      <c r="G1819" s="499"/>
    </row>
    <row r="1820" spans="4:7">
      <c r="D1820" s="497"/>
      <c r="E1820" s="498"/>
      <c r="F1820" s="497"/>
      <c r="G1820" s="499"/>
    </row>
    <row r="1821" spans="4:7">
      <c r="D1821" s="497"/>
      <c r="E1821" s="498"/>
      <c r="F1821" s="497"/>
      <c r="G1821" s="499"/>
    </row>
    <row r="1822" spans="4:7">
      <c r="D1822" s="497"/>
      <c r="E1822" s="498"/>
      <c r="F1822" s="497"/>
      <c r="G1822" s="499"/>
    </row>
    <row r="1823" spans="4:7">
      <c r="D1823" s="497"/>
      <c r="E1823" s="498"/>
      <c r="F1823" s="497"/>
      <c r="G1823" s="499"/>
    </row>
    <row r="1824" spans="4:7">
      <c r="D1824" s="497"/>
      <c r="E1824" s="498"/>
      <c r="F1824" s="497"/>
      <c r="G1824" s="499"/>
    </row>
    <row r="1825" spans="4:7">
      <c r="D1825" s="497"/>
      <c r="E1825" s="498"/>
      <c r="F1825" s="497"/>
      <c r="G1825" s="499"/>
    </row>
    <row r="1826" spans="4:7">
      <c r="D1826" s="497"/>
      <c r="E1826" s="498"/>
      <c r="F1826" s="497"/>
      <c r="G1826" s="499"/>
    </row>
    <row r="1827" spans="4:7">
      <c r="D1827" s="497"/>
      <c r="E1827" s="498"/>
      <c r="F1827" s="497"/>
      <c r="G1827" s="499"/>
    </row>
    <row r="1828" spans="4:7">
      <c r="D1828" s="497"/>
      <c r="E1828" s="498"/>
      <c r="F1828" s="497"/>
      <c r="G1828" s="499"/>
    </row>
    <row r="1829" spans="4:7">
      <c r="D1829" s="497"/>
      <c r="E1829" s="498"/>
      <c r="F1829" s="497"/>
      <c r="G1829" s="499"/>
    </row>
    <row r="1830" spans="4:7">
      <c r="D1830" s="497"/>
      <c r="E1830" s="498"/>
      <c r="F1830" s="497"/>
      <c r="G1830" s="499"/>
    </row>
    <row r="1831" spans="4:7">
      <c r="D1831" s="497"/>
      <c r="E1831" s="498"/>
      <c r="F1831" s="497"/>
      <c r="G1831" s="499"/>
    </row>
    <row r="1832" spans="4:7">
      <c r="D1832" s="497"/>
      <c r="E1832" s="498"/>
      <c r="F1832" s="497"/>
      <c r="G1832" s="499"/>
    </row>
    <row r="1833" spans="4:7">
      <c r="D1833" s="497"/>
      <c r="E1833" s="498"/>
      <c r="F1833" s="497"/>
      <c r="G1833" s="499"/>
    </row>
    <row r="1834" spans="4:7">
      <c r="D1834" s="497"/>
      <c r="E1834" s="498"/>
      <c r="F1834" s="497"/>
      <c r="G1834" s="499"/>
    </row>
    <row r="1835" spans="4:7">
      <c r="D1835" s="497"/>
      <c r="E1835" s="498"/>
      <c r="F1835" s="497"/>
      <c r="G1835" s="499"/>
    </row>
    <row r="1836" spans="4:7">
      <c r="D1836" s="497"/>
      <c r="E1836" s="498"/>
      <c r="F1836" s="497"/>
      <c r="G1836" s="499"/>
    </row>
    <row r="1837" spans="4:7">
      <c r="D1837" s="497"/>
      <c r="E1837" s="498"/>
      <c r="F1837" s="497"/>
      <c r="G1837" s="499"/>
    </row>
    <row r="1838" spans="4:7">
      <c r="D1838" s="497"/>
      <c r="E1838" s="498"/>
      <c r="F1838" s="497"/>
      <c r="G1838" s="499"/>
    </row>
    <row r="1839" spans="4:7">
      <c r="D1839" s="497"/>
      <c r="E1839" s="498"/>
      <c r="F1839" s="497"/>
      <c r="G1839" s="499"/>
    </row>
    <row r="1840" spans="4:7">
      <c r="D1840" s="497"/>
      <c r="E1840" s="498"/>
      <c r="F1840" s="497"/>
      <c r="G1840" s="499"/>
    </row>
    <row r="1841" spans="4:7">
      <c r="D1841" s="497"/>
      <c r="E1841" s="498"/>
      <c r="F1841" s="497"/>
      <c r="G1841" s="499"/>
    </row>
    <row r="1842" spans="4:7">
      <c r="D1842" s="497"/>
      <c r="E1842" s="498"/>
      <c r="F1842" s="497"/>
      <c r="G1842" s="499"/>
    </row>
    <row r="1843" spans="4:7">
      <c r="D1843" s="497"/>
      <c r="E1843" s="498"/>
      <c r="F1843" s="497"/>
      <c r="G1843" s="499"/>
    </row>
    <row r="1844" spans="4:7">
      <c r="D1844" s="497"/>
      <c r="E1844" s="498"/>
      <c r="F1844" s="497"/>
      <c r="G1844" s="499"/>
    </row>
    <row r="1845" spans="4:7">
      <c r="D1845" s="497"/>
      <c r="E1845" s="498"/>
      <c r="F1845" s="497"/>
      <c r="G1845" s="499"/>
    </row>
    <row r="1846" spans="4:7">
      <c r="D1846" s="497"/>
      <c r="E1846" s="498"/>
      <c r="F1846" s="497"/>
      <c r="G1846" s="499"/>
    </row>
    <row r="1847" spans="4:7">
      <c r="D1847" s="497"/>
      <c r="E1847" s="498"/>
      <c r="F1847" s="497"/>
      <c r="G1847" s="499"/>
    </row>
    <row r="1848" spans="4:7">
      <c r="D1848" s="497"/>
      <c r="E1848" s="498"/>
      <c r="F1848" s="497"/>
      <c r="G1848" s="499"/>
    </row>
    <row r="1849" spans="4:7">
      <c r="D1849" s="497"/>
      <c r="E1849" s="498"/>
      <c r="F1849" s="497"/>
      <c r="G1849" s="499"/>
    </row>
    <row r="1850" spans="4:7">
      <c r="D1850" s="497"/>
      <c r="E1850" s="498"/>
      <c r="F1850" s="497"/>
      <c r="G1850" s="499"/>
    </row>
    <row r="1851" spans="4:7">
      <c r="D1851" s="497"/>
      <c r="E1851" s="498"/>
      <c r="F1851" s="497"/>
      <c r="G1851" s="499"/>
    </row>
    <row r="1852" spans="4:7">
      <c r="D1852" s="497"/>
      <c r="E1852" s="498"/>
      <c r="F1852" s="497"/>
      <c r="G1852" s="499"/>
    </row>
    <row r="1853" spans="4:7">
      <c r="D1853" s="497"/>
      <c r="E1853" s="498"/>
      <c r="F1853" s="497"/>
      <c r="G1853" s="499"/>
    </row>
    <row r="1854" spans="4:7">
      <c r="D1854" s="497"/>
      <c r="E1854" s="498"/>
      <c r="F1854" s="497"/>
      <c r="G1854" s="499"/>
    </row>
    <row r="1855" spans="4:7">
      <c r="D1855" s="497"/>
      <c r="E1855" s="498"/>
      <c r="F1855" s="497"/>
      <c r="G1855" s="499"/>
    </row>
    <row r="1856" spans="4:7">
      <c r="D1856" s="497"/>
      <c r="E1856" s="498"/>
      <c r="F1856" s="497"/>
      <c r="G1856" s="499"/>
    </row>
    <row r="1857" spans="4:7">
      <c r="D1857" s="497"/>
      <c r="E1857" s="498"/>
      <c r="F1857" s="497"/>
      <c r="G1857" s="499"/>
    </row>
    <row r="1858" spans="4:7">
      <c r="D1858" s="497"/>
      <c r="E1858" s="498"/>
      <c r="F1858" s="497"/>
      <c r="G1858" s="499"/>
    </row>
    <row r="1859" spans="4:7">
      <c r="D1859" s="497"/>
      <c r="E1859" s="498"/>
      <c r="F1859" s="497"/>
      <c r="G1859" s="499"/>
    </row>
    <row r="1860" spans="4:7">
      <c r="D1860" s="497"/>
      <c r="E1860" s="498"/>
      <c r="F1860" s="497"/>
      <c r="G1860" s="499"/>
    </row>
    <row r="1861" spans="4:7">
      <c r="D1861" s="497"/>
      <c r="E1861" s="498"/>
      <c r="F1861" s="497"/>
      <c r="G1861" s="499"/>
    </row>
    <row r="1862" spans="4:7">
      <c r="D1862" s="497"/>
      <c r="E1862" s="498"/>
      <c r="F1862" s="497"/>
      <c r="G1862" s="499"/>
    </row>
    <row r="1863" spans="4:7">
      <c r="D1863" s="497"/>
      <c r="E1863" s="498"/>
      <c r="F1863" s="497"/>
      <c r="G1863" s="499"/>
    </row>
    <row r="1864" spans="4:7">
      <c r="D1864" s="497"/>
      <c r="E1864" s="498"/>
      <c r="F1864" s="497"/>
      <c r="G1864" s="499"/>
    </row>
    <row r="1865" spans="4:7">
      <c r="D1865" s="497"/>
      <c r="E1865" s="498"/>
      <c r="F1865" s="497"/>
      <c r="G1865" s="499"/>
    </row>
    <row r="1866" spans="4:7">
      <c r="D1866" s="497"/>
      <c r="E1866" s="498"/>
      <c r="F1866" s="497"/>
      <c r="G1866" s="499"/>
    </row>
    <row r="1867" spans="4:7">
      <c r="D1867" s="497"/>
      <c r="E1867" s="498"/>
      <c r="F1867" s="497"/>
      <c r="G1867" s="499"/>
    </row>
    <row r="1868" spans="4:7">
      <c r="D1868" s="497"/>
      <c r="E1868" s="498"/>
      <c r="F1868" s="497"/>
      <c r="G1868" s="499"/>
    </row>
    <row r="1869" spans="4:7">
      <c r="D1869" s="497"/>
      <c r="E1869" s="498"/>
      <c r="F1869" s="497"/>
      <c r="G1869" s="499"/>
    </row>
    <row r="1870" spans="4:7">
      <c r="D1870" s="497"/>
      <c r="E1870" s="498"/>
      <c r="F1870" s="497"/>
      <c r="G1870" s="499"/>
    </row>
    <row r="1871" spans="4:7">
      <c r="D1871" s="497"/>
      <c r="E1871" s="498"/>
      <c r="F1871" s="497"/>
      <c r="G1871" s="499"/>
    </row>
    <row r="1872" spans="4:7">
      <c r="D1872" s="497"/>
      <c r="E1872" s="498"/>
      <c r="F1872" s="497"/>
      <c r="G1872" s="499"/>
    </row>
    <row r="1873" spans="4:7">
      <c r="D1873" s="497"/>
      <c r="E1873" s="498"/>
      <c r="F1873" s="497"/>
      <c r="G1873" s="499"/>
    </row>
    <row r="1874" spans="4:7">
      <c r="D1874" s="497"/>
      <c r="E1874" s="498"/>
      <c r="F1874" s="497"/>
      <c r="G1874" s="499"/>
    </row>
    <row r="1875" spans="4:7">
      <c r="D1875" s="497"/>
      <c r="E1875" s="498"/>
      <c r="F1875" s="497"/>
      <c r="G1875" s="499"/>
    </row>
    <row r="1876" spans="4:7">
      <c r="D1876" s="497"/>
      <c r="E1876" s="498"/>
      <c r="F1876" s="497"/>
      <c r="G1876" s="499"/>
    </row>
    <row r="1877" spans="4:7">
      <c r="D1877" s="497"/>
      <c r="E1877" s="498"/>
      <c r="F1877" s="497"/>
      <c r="G1877" s="499"/>
    </row>
    <row r="1878" spans="4:7">
      <c r="D1878" s="497"/>
      <c r="E1878" s="498"/>
      <c r="F1878" s="497"/>
      <c r="G1878" s="499"/>
    </row>
    <row r="1879" spans="4:7">
      <c r="D1879" s="497"/>
      <c r="E1879" s="498"/>
      <c r="F1879" s="497"/>
      <c r="G1879" s="499"/>
    </row>
    <row r="1880" spans="4:7">
      <c r="D1880" s="497"/>
      <c r="E1880" s="498"/>
      <c r="F1880" s="497"/>
      <c r="G1880" s="499"/>
    </row>
    <row r="1881" spans="4:7">
      <c r="D1881" s="497"/>
      <c r="E1881" s="498"/>
      <c r="F1881" s="497"/>
      <c r="G1881" s="499"/>
    </row>
    <row r="1882" spans="4:7">
      <c r="D1882" s="497"/>
      <c r="E1882" s="498"/>
      <c r="F1882" s="497"/>
      <c r="G1882" s="499"/>
    </row>
    <row r="1883" spans="4:7">
      <c r="D1883" s="497"/>
      <c r="E1883" s="498"/>
      <c r="F1883" s="497"/>
      <c r="G1883" s="499"/>
    </row>
    <row r="1884" spans="4:7">
      <c r="D1884" s="497"/>
      <c r="E1884" s="498"/>
      <c r="F1884" s="497"/>
      <c r="G1884" s="499"/>
    </row>
    <row r="1885" spans="4:7">
      <c r="D1885" s="497"/>
      <c r="E1885" s="498"/>
      <c r="F1885" s="497"/>
      <c r="G1885" s="499"/>
    </row>
    <row r="1886" spans="4:7">
      <c r="D1886" s="497"/>
      <c r="E1886" s="498"/>
      <c r="F1886" s="497"/>
      <c r="G1886" s="499"/>
    </row>
    <row r="1887" spans="4:7">
      <c r="D1887" s="497"/>
      <c r="E1887" s="498"/>
      <c r="F1887" s="497"/>
      <c r="G1887" s="499"/>
    </row>
    <row r="1888" spans="4:7">
      <c r="D1888" s="497"/>
      <c r="E1888" s="498"/>
      <c r="F1888" s="497"/>
      <c r="G1888" s="499"/>
    </row>
    <row r="1889" spans="4:7">
      <c r="D1889" s="497"/>
      <c r="E1889" s="498"/>
      <c r="F1889" s="497"/>
      <c r="G1889" s="499"/>
    </row>
    <row r="1890" spans="4:7">
      <c r="D1890" s="497"/>
      <c r="E1890" s="498"/>
      <c r="F1890" s="497"/>
      <c r="G1890" s="499"/>
    </row>
    <row r="1891" spans="4:7">
      <c r="D1891" s="497"/>
      <c r="E1891" s="498"/>
      <c r="F1891" s="497"/>
      <c r="G1891" s="499"/>
    </row>
    <row r="1892" spans="4:7">
      <c r="D1892" s="497"/>
      <c r="E1892" s="498"/>
      <c r="F1892" s="497"/>
      <c r="G1892" s="499"/>
    </row>
    <row r="1893" spans="4:7">
      <c r="D1893" s="497"/>
      <c r="E1893" s="498"/>
      <c r="F1893" s="497"/>
      <c r="G1893" s="499"/>
    </row>
    <row r="1894" spans="4:7">
      <c r="D1894" s="497"/>
      <c r="E1894" s="498"/>
      <c r="F1894" s="497"/>
      <c r="G1894" s="499"/>
    </row>
    <row r="1895" spans="4:7">
      <c r="D1895" s="497"/>
      <c r="E1895" s="498"/>
      <c r="F1895" s="497"/>
      <c r="G1895" s="499"/>
    </row>
    <row r="1896" spans="4:7">
      <c r="D1896" s="497"/>
      <c r="E1896" s="498"/>
      <c r="F1896" s="497"/>
      <c r="G1896" s="499"/>
    </row>
    <row r="1897" spans="4:7">
      <c r="D1897" s="497"/>
      <c r="E1897" s="498"/>
      <c r="F1897" s="497"/>
      <c r="G1897" s="499"/>
    </row>
    <row r="1898" spans="4:7">
      <c r="D1898" s="497"/>
      <c r="E1898" s="498"/>
      <c r="F1898" s="497"/>
      <c r="G1898" s="499"/>
    </row>
    <row r="1899" spans="4:7">
      <c r="D1899" s="497"/>
      <c r="E1899" s="498"/>
      <c r="F1899" s="497"/>
      <c r="G1899" s="499"/>
    </row>
    <row r="1900" spans="4:7">
      <c r="D1900" s="497"/>
      <c r="E1900" s="498"/>
      <c r="F1900" s="497"/>
      <c r="G1900" s="499"/>
    </row>
    <row r="1901" spans="4:7">
      <c r="D1901" s="497"/>
      <c r="E1901" s="498"/>
      <c r="F1901" s="497"/>
      <c r="G1901" s="499"/>
    </row>
    <row r="1902" spans="4:7">
      <c r="D1902" s="497"/>
      <c r="E1902" s="498"/>
      <c r="F1902" s="497"/>
      <c r="G1902" s="499"/>
    </row>
    <row r="1903" spans="4:7">
      <c r="D1903" s="497"/>
      <c r="E1903" s="498"/>
      <c r="F1903" s="497"/>
      <c r="G1903" s="499"/>
    </row>
    <row r="1904" spans="4:7">
      <c r="D1904" s="497"/>
      <c r="E1904" s="498"/>
      <c r="F1904" s="497"/>
      <c r="G1904" s="499"/>
    </row>
    <row r="1905" spans="4:7">
      <c r="D1905" s="497"/>
      <c r="E1905" s="498"/>
      <c r="F1905" s="497"/>
      <c r="G1905" s="499"/>
    </row>
    <row r="1906" spans="4:7">
      <c r="D1906" s="497"/>
      <c r="E1906" s="498"/>
      <c r="F1906" s="497"/>
      <c r="G1906" s="499"/>
    </row>
    <row r="1907" spans="4:7">
      <c r="D1907" s="497"/>
      <c r="E1907" s="498"/>
      <c r="F1907" s="497"/>
      <c r="G1907" s="499"/>
    </row>
    <row r="1908" spans="4:7">
      <c r="D1908" s="497"/>
      <c r="E1908" s="498"/>
      <c r="F1908" s="497"/>
      <c r="G1908" s="499"/>
    </row>
    <row r="1909" spans="4:7">
      <c r="D1909" s="497"/>
      <c r="E1909" s="498"/>
      <c r="F1909" s="497"/>
      <c r="G1909" s="499"/>
    </row>
    <row r="1910" spans="4:7">
      <c r="D1910" s="497"/>
      <c r="E1910" s="498"/>
      <c r="F1910" s="497"/>
      <c r="G1910" s="499"/>
    </row>
    <row r="1911" spans="4:7">
      <c r="D1911" s="497"/>
      <c r="E1911" s="498"/>
      <c r="F1911" s="497"/>
      <c r="G1911" s="499"/>
    </row>
    <row r="1912" spans="4:7">
      <c r="D1912" s="497"/>
      <c r="E1912" s="498"/>
      <c r="F1912" s="497"/>
      <c r="G1912" s="499"/>
    </row>
    <row r="1913" spans="4:7">
      <c r="D1913" s="497"/>
      <c r="E1913" s="498"/>
      <c r="F1913" s="497"/>
      <c r="G1913" s="499"/>
    </row>
    <row r="1914" spans="4:7">
      <c r="D1914" s="497"/>
      <c r="E1914" s="498"/>
      <c r="F1914" s="497"/>
      <c r="G1914" s="499"/>
    </row>
    <row r="1915" spans="4:7">
      <c r="D1915" s="497"/>
      <c r="E1915" s="498"/>
      <c r="F1915" s="497"/>
      <c r="G1915" s="499"/>
    </row>
    <row r="1916" spans="4:7">
      <c r="D1916" s="497"/>
      <c r="E1916" s="498"/>
      <c r="F1916" s="497"/>
      <c r="G1916" s="499"/>
    </row>
    <row r="1917" spans="4:7">
      <c r="D1917" s="497"/>
      <c r="E1917" s="498"/>
      <c r="F1917" s="497"/>
      <c r="G1917" s="499"/>
    </row>
    <row r="1918" spans="4:7">
      <c r="D1918" s="497"/>
      <c r="E1918" s="498"/>
      <c r="F1918" s="497"/>
      <c r="G1918" s="499"/>
    </row>
    <row r="1919" spans="4:7">
      <c r="D1919" s="497"/>
      <c r="E1919" s="498"/>
      <c r="F1919" s="497"/>
      <c r="G1919" s="499"/>
    </row>
    <row r="1920" spans="4:7">
      <c r="D1920" s="497"/>
      <c r="E1920" s="498"/>
      <c r="F1920" s="497"/>
      <c r="G1920" s="499"/>
    </row>
    <row r="1921" spans="4:7">
      <c r="D1921" s="497"/>
      <c r="E1921" s="498"/>
      <c r="F1921" s="497"/>
      <c r="G1921" s="499"/>
    </row>
    <row r="1922" spans="4:7">
      <c r="D1922" s="497"/>
      <c r="E1922" s="498"/>
      <c r="F1922" s="497"/>
      <c r="G1922" s="499"/>
    </row>
    <row r="1923" spans="4:7">
      <c r="D1923" s="497"/>
      <c r="E1923" s="498"/>
      <c r="F1923" s="497"/>
      <c r="G1923" s="499"/>
    </row>
    <row r="1924" spans="4:7">
      <c r="D1924" s="497"/>
      <c r="E1924" s="498"/>
      <c r="F1924" s="497"/>
      <c r="G1924" s="499"/>
    </row>
    <row r="1925" spans="4:7">
      <c r="D1925" s="497"/>
      <c r="E1925" s="498"/>
      <c r="F1925" s="497"/>
      <c r="G1925" s="499"/>
    </row>
    <row r="1926" spans="4:7">
      <c r="D1926" s="497"/>
      <c r="E1926" s="498"/>
      <c r="F1926" s="497"/>
      <c r="G1926" s="499"/>
    </row>
    <row r="1927" spans="4:7">
      <c r="D1927" s="497"/>
      <c r="E1927" s="498"/>
      <c r="F1927" s="497"/>
      <c r="G1927" s="499"/>
    </row>
    <row r="1928" spans="4:7">
      <c r="D1928" s="497"/>
      <c r="E1928" s="498"/>
      <c r="F1928" s="497"/>
      <c r="G1928" s="499"/>
    </row>
    <row r="1929" spans="4:7">
      <c r="D1929" s="497"/>
      <c r="E1929" s="498"/>
      <c r="F1929" s="497"/>
      <c r="G1929" s="499"/>
    </row>
    <row r="1930" spans="4:7">
      <c r="D1930" s="497"/>
      <c r="E1930" s="498"/>
      <c r="F1930" s="497"/>
      <c r="G1930" s="499"/>
    </row>
    <row r="1931" spans="4:7">
      <c r="D1931" s="497"/>
      <c r="E1931" s="498"/>
      <c r="F1931" s="497"/>
      <c r="G1931" s="499"/>
    </row>
    <row r="1932" spans="4:7">
      <c r="D1932" s="497"/>
      <c r="E1932" s="498"/>
      <c r="F1932" s="497"/>
      <c r="G1932" s="499"/>
    </row>
    <row r="1933" spans="4:7">
      <c r="D1933" s="497"/>
      <c r="E1933" s="498"/>
      <c r="F1933" s="497"/>
      <c r="G1933" s="499"/>
    </row>
    <row r="1934" spans="4:7">
      <c r="D1934" s="497"/>
      <c r="E1934" s="498"/>
      <c r="F1934" s="497"/>
      <c r="G1934" s="499"/>
    </row>
    <row r="1935" spans="4:7">
      <c r="D1935" s="497"/>
      <c r="E1935" s="498"/>
      <c r="F1935" s="497"/>
      <c r="G1935" s="499"/>
    </row>
    <row r="1936" spans="4:7">
      <c r="D1936" s="497"/>
      <c r="E1936" s="498"/>
      <c r="F1936" s="497"/>
      <c r="G1936" s="499"/>
    </row>
    <row r="1937" spans="4:7">
      <c r="D1937" s="497"/>
      <c r="E1937" s="498"/>
      <c r="F1937" s="497"/>
      <c r="G1937" s="499"/>
    </row>
    <row r="1938" spans="4:7">
      <c r="D1938" s="497"/>
      <c r="E1938" s="498"/>
      <c r="F1938" s="497"/>
      <c r="G1938" s="499"/>
    </row>
    <row r="1939" spans="4:7">
      <c r="D1939" s="497"/>
      <c r="E1939" s="498"/>
      <c r="F1939" s="497"/>
      <c r="G1939" s="499"/>
    </row>
    <row r="1940" spans="4:7">
      <c r="D1940" s="497"/>
      <c r="E1940" s="498"/>
      <c r="F1940" s="497"/>
      <c r="G1940" s="499"/>
    </row>
    <row r="1941" spans="4:7">
      <c r="D1941" s="497"/>
      <c r="E1941" s="498"/>
      <c r="F1941" s="497"/>
      <c r="G1941" s="499"/>
    </row>
    <row r="1942" spans="4:7">
      <c r="D1942" s="497"/>
      <c r="E1942" s="498"/>
      <c r="F1942" s="497"/>
      <c r="G1942" s="499"/>
    </row>
    <row r="1943" spans="4:7">
      <c r="D1943" s="497"/>
      <c r="E1943" s="498"/>
      <c r="F1943" s="497"/>
      <c r="G1943" s="499"/>
    </row>
    <row r="1944" spans="4:7">
      <c r="D1944" s="497"/>
      <c r="E1944" s="498"/>
      <c r="F1944" s="497"/>
      <c r="G1944" s="499"/>
    </row>
    <row r="1945" spans="4:7">
      <c r="D1945" s="497"/>
      <c r="E1945" s="498"/>
      <c r="F1945" s="497"/>
      <c r="G1945" s="499"/>
    </row>
    <row r="1946" spans="4:7">
      <c r="D1946" s="497"/>
      <c r="E1946" s="498"/>
      <c r="F1946" s="497"/>
      <c r="G1946" s="499"/>
    </row>
    <row r="1947" spans="4:7">
      <c r="D1947" s="497"/>
      <c r="E1947" s="498"/>
      <c r="F1947" s="497"/>
      <c r="G1947" s="499"/>
    </row>
    <row r="1948" spans="4:7">
      <c r="D1948" s="497"/>
      <c r="E1948" s="498"/>
      <c r="F1948" s="497"/>
      <c r="G1948" s="499"/>
    </row>
    <row r="1949" spans="4:7">
      <c r="D1949" s="497"/>
      <c r="E1949" s="498"/>
      <c r="F1949" s="497"/>
      <c r="G1949" s="499"/>
    </row>
    <row r="1950" spans="4:7">
      <c r="D1950" s="497"/>
      <c r="E1950" s="498"/>
      <c r="F1950" s="497"/>
      <c r="G1950" s="499"/>
    </row>
    <row r="1951" spans="4:7">
      <c r="D1951" s="497"/>
      <c r="E1951" s="498"/>
      <c r="F1951" s="497"/>
      <c r="G1951" s="499"/>
    </row>
    <row r="1952" spans="4:7">
      <c r="D1952" s="497"/>
      <c r="E1952" s="498"/>
      <c r="F1952" s="497"/>
      <c r="G1952" s="499"/>
    </row>
    <row r="1953" spans="4:7">
      <c r="D1953" s="497"/>
      <c r="E1953" s="498"/>
      <c r="F1953" s="497"/>
      <c r="G1953" s="499"/>
    </row>
    <row r="1954" spans="4:7">
      <c r="D1954" s="497"/>
      <c r="E1954" s="498"/>
      <c r="F1954" s="497"/>
      <c r="G1954" s="499"/>
    </row>
    <row r="1955" spans="4:7">
      <c r="D1955" s="497"/>
      <c r="E1955" s="498"/>
      <c r="F1955" s="497"/>
      <c r="G1955" s="499"/>
    </row>
    <row r="1956" spans="4:7">
      <c r="D1956" s="497"/>
      <c r="E1956" s="498"/>
      <c r="F1956" s="497"/>
      <c r="G1956" s="499"/>
    </row>
    <row r="1957" spans="4:7">
      <c r="D1957" s="497"/>
      <c r="E1957" s="498"/>
      <c r="F1957" s="497"/>
      <c r="G1957" s="499"/>
    </row>
    <row r="1958" spans="4:7">
      <c r="D1958" s="497"/>
      <c r="E1958" s="498"/>
      <c r="F1958" s="497"/>
      <c r="G1958" s="499"/>
    </row>
    <row r="1959" spans="4:7">
      <c r="D1959" s="497"/>
      <c r="E1959" s="498"/>
      <c r="F1959" s="497"/>
      <c r="G1959" s="499"/>
    </row>
    <row r="1960" spans="4:7">
      <c r="D1960" s="497"/>
      <c r="E1960" s="498"/>
      <c r="F1960" s="497"/>
      <c r="G1960" s="499"/>
    </row>
    <row r="1961" spans="4:7">
      <c r="D1961" s="497"/>
      <c r="E1961" s="498"/>
      <c r="F1961" s="497"/>
      <c r="G1961" s="499"/>
    </row>
    <row r="1962" spans="4:7">
      <c r="D1962" s="497"/>
      <c r="E1962" s="498"/>
      <c r="F1962" s="497"/>
      <c r="G1962" s="499"/>
    </row>
    <row r="1963" spans="4:7">
      <c r="D1963" s="497"/>
      <c r="E1963" s="498"/>
      <c r="F1963" s="497"/>
      <c r="G1963" s="499"/>
    </row>
    <row r="1964" spans="4:7">
      <c r="D1964" s="497"/>
      <c r="E1964" s="498"/>
      <c r="F1964" s="497"/>
      <c r="G1964" s="499"/>
    </row>
    <row r="1965" spans="4:7">
      <c r="D1965" s="497"/>
      <c r="E1965" s="498"/>
      <c r="F1965" s="497"/>
      <c r="G1965" s="499"/>
    </row>
    <row r="1966" spans="4:7">
      <c r="D1966" s="497"/>
      <c r="E1966" s="498"/>
      <c r="F1966" s="497"/>
      <c r="G1966" s="499"/>
    </row>
    <row r="1967" spans="4:7">
      <c r="D1967" s="497"/>
      <c r="E1967" s="498"/>
      <c r="F1967" s="497"/>
      <c r="G1967" s="499"/>
    </row>
    <row r="1968" spans="4:7">
      <c r="D1968" s="497"/>
      <c r="E1968" s="498"/>
      <c r="F1968" s="497"/>
      <c r="G1968" s="499"/>
    </row>
    <row r="1969" spans="4:7">
      <c r="D1969" s="497"/>
      <c r="E1969" s="498"/>
      <c r="F1969" s="497"/>
      <c r="G1969" s="499"/>
    </row>
    <row r="1970" spans="4:7">
      <c r="D1970" s="497"/>
      <c r="E1970" s="498"/>
      <c r="F1970" s="497"/>
      <c r="G1970" s="499"/>
    </row>
    <row r="1971" spans="4:7">
      <c r="D1971" s="497"/>
      <c r="E1971" s="498"/>
      <c r="F1971" s="497"/>
      <c r="G1971" s="499"/>
    </row>
    <row r="1972" spans="4:7">
      <c r="D1972" s="497"/>
      <c r="E1972" s="498"/>
      <c r="F1972" s="497"/>
      <c r="G1972" s="499"/>
    </row>
    <row r="1973" spans="4:7">
      <c r="D1973" s="497"/>
      <c r="E1973" s="498"/>
      <c r="F1973" s="497"/>
      <c r="G1973" s="499"/>
    </row>
    <row r="1974" spans="4:7">
      <c r="D1974" s="497"/>
      <c r="E1974" s="498"/>
      <c r="F1974" s="497"/>
      <c r="G1974" s="499"/>
    </row>
    <row r="1975" spans="4:7">
      <c r="D1975" s="497"/>
      <c r="E1975" s="498"/>
      <c r="F1975" s="497"/>
      <c r="G1975" s="499"/>
    </row>
    <row r="1976" spans="4:7">
      <c r="D1976" s="497"/>
      <c r="E1976" s="498"/>
      <c r="F1976" s="497"/>
      <c r="G1976" s="499"/>
    </row>
    <row r="1977" spans="4:7">
      <c r="D1977" s="497"/>
      <c r="E1977" s="498"/>
      <c r="F1977" s="497"/>
      <c r="G1977" s="499"/>
    </row>
    <row r="1978" spans="4:7">
      <c r="D1978" s="497"/>
      <c r="E1978" s="498"/>
      <c r="F1978" s="497"/>
      <c r="G1978" s="499"/>
    </row>
    <row r="1979" spans="4:7">
      <c r="D1979" s="497"/>
      <c r="E1979" s="498"/>
      <c r="F1979" s="497"/>
      <c r="G1979" s="499"/>
    </row>
    <row r="1980" spans="4:7">
      <c r="D1980" s="497"/>
      <c r="E1980" s="498"/>
      <c r="F1980" s="497"/>
      <c r="G1980" s="499"/>
    </row>
    <row r="1981" spans="4:7">
      <c r="D1981" s="497"/>
      <c r="E1981" s="498"/>
      <c r="F1981" s="497"/>
      <c r="G1981" s="499"/>
    </row>
    <row r="1982" spans="4:7">
      <c r="D1982" s="497"/>
      <c r="E1982" s="498"/>
      <c r="F1982" s="497"/>
      <c r="G1982" s="499"/>
    </row>
    <row r="1983" spans="4:7">
      <c r="D1983" s="497"/>
      <c r="E1983" s="498"/>
      <c r="F1983" s="497"/>
      <c r="G1983" s="499"/>
    </row>
    <row r="1984" spans="4:7">
      <c r="D1984" s="497"/>
      <c r="E1984" s="498"/>
      <c r="F1984" s="497"/>
      <c r="G1984" s="499"/>
    </row>
    <row r="1985" spans="4:7">
      <c r="D1985" s="497"/>
      <c r="E1985" s="498"/>
      <c r="F1985" s="497"/>
      <c r="G1985" s="499"/>
    </row>
    <row r="1986" spans="4:7">
      <c r="D1986" s="497"/>
      <c r="E1986" s="498"/>
      <c r="F1986" s="497"/>
      <c r="G1986" s="499"/>
    </row>
    <row r="1987" spans="4:7">
      <c r="D1987" s="497"/>
      <c r="E1987" s="498"/>
      <c r="F1987" s="497"/>
      <c r="G1987" s="499"/>
    </row>
    <row r="1988" spans="4:7">
      <c r="D1988" s="497"/>
      <c r="E1988" s="498"/>
      <c r="F1988" s="497"/>
      <c r="G1988" s="499"/>
    </row>
    <row r="1989" spans="4:7">
      <c r="D1989" s="497"/>
      <c r="E1989" s="498"/>
      <c r="F1989" s="497"/>
      <c r="G1989" s="499"/>
    </row>
    <row r="1990" spans="4:7">
      <c r="D1990" s="497"/>
      <c r="E1990" s="498"/>
      <c r="F1990" s="497"/>
      <c r="G1990" s="499"/>
    </row>
    <row r="1991" spans="4:7">
      <c r="D1991" s="497"/>
      <c r="E1991" s="498"/>
      <c r="F1991" s="497"/>
      <c r="G1991" s="499"/>
    </row>
    <row r="1992" spans="4:7">
      <c r="D1992" s="497"/>
      <c r="E1992" s="498"/>
      <c r="F1992" s="497"/>
      <c r="G1992" s="499"/>
    </row>
    <row r="1993" spans="4:7">
      <c r="D1993" s="497"/>
      <c r="E1993" s="498"/>
      <c r="F1993" s="497"/>
      <c r="G1993" s="499"/>
    </row>
    <row r="1994" spans="4:7">
      <c r="D1994" s="497"/>
      <c r="E1994" s="498"/>
      <c r="F1994" s="497"/>
      <c r="G1994" s="499"/>
    </row>
    <row r="1995" spans="4:7">
      <c r="D1995" s="497"/>
      <c r="E1995" s="498"/>
      <c r="F1995" s="497"/>
      <c r="G1995" s="499"/>
    </row>
    <row r="1996" spans="4:7">
      <c r="D1996" s="497"/>
      <c r="E1996" s="498"/>
      <c r="F1996" s="497"/>
      <c r="G1996" s="499"/>
    </row>
    <row r="1997" spans="4:7">
      <c r="D1997" s="497"/>
      <c r="E1997" s="498"/>
      <c r="F1997" s="497"/>
      <c r="G1997" s="499"/>
    </row>
    <row r="1998" spans="4:7">
      <c r="D1998" s="497"/>
      <c r="E1998" s="498"/>
      <c r="F1998" s="497"/>
      <c r="G1998" s="499"/>
    </row>
    <row r="1999" spans="4:7">
      <c r="D1999" s="497"/>
      <c r="E1999" s="498"/>
      <c r="F1999" s="497"/>
      <c r="G1999" s="499"/>
    </row>
    <row r="2000" spans="4:7">
      <c r="D2000" s="497"/>
      <c r="E2000" s="498"/>
      <c r="F2000" s="497"/>
      <c r="G2000" s="499"/>
    </row>
    <row r="2001" spans="4:7">
      <c r="D2001" s="497"/>
      <c r="E2001" s="498"/>
      <c r="F2001" s="497"/>
      <c r="G2001" s="499"/>
    </row>
    <row r="2002" spans="4:7">
      <c r="D2002" s="497"/>
      <c r="E2002" s="498"/>
      <c r="F2002" s="497"/>
      <c r="G2002" s="499"/>
    </row>
    <row r="2003" spans="4:7">
      <c r="D2003" s="497"/>
      <c r="E2003" s="498"/>
      <c r="F2003" s="497"/>
      <c r="G2003" s="499"/>
    </row>
    <row r="2004" spans="4:7">
      <c r="D2004" s="497"/>
      <c r="E2004" s="498"/>
      <c r="F2004" s="497"/>
      <c r="G2004" s="499"/>
    </row>
    <row r="2005" spans="4:7">
      <c r="D2005" s="497"/>
      <c r="E2005" s="498"/>
      <c r="F2005" s="497"/>
      <c r="G2005" s="499"/>
    </row>
    <row r="2006" spans="4:7">
      <c r="D2006" s="497"/>
      <c r="E2006" s="498"/>
      <c r="F2006" s="497"/>
      <c r="G2006" s="499"/>
    </row>
    <row r="2007" spans="4:7">
      <c r="D2007" s="497"/>
      <c r="E2007" s="498"/>
      <c r="F2007" s="497"/>
      <c r="G2007" s="499"/>
    </row>
    <row r="2008" spans="4:7">
      <c r="D2008" s="497"/>
      <c r="E2008" s="498"/>
      <c r="F2008" s="497"/>
      <c r="G2008" s="499"/>
    </row>
    <row r="2009" spans="4:7">
      <c r="D2009" s="497"/>
      <c r="E2009" s="498"/>
      <c r="F2009" s="497"/>
      <c r="G2009" s="499"/>
    </row>
    <row r="2010" spans="4:7">
      <c r="D2010" s="497"/>
      <c r="E2010" s="498"/>
      <c r="F2010" s="497"/>
      <c r="G2010" s="499"/>
    </row>
    <row r="2011" spans="4:7">
      <c r="D2011" s="497"/>
      <c r="E2011" s="498"/>
      <c r="F2011" s="497"/>
      <c r="G2011" s="499"/>
    </row>
    <row r="2012" spans="4:7">
      <c r="D2012" s="497"/>
      <c r="E2012" s="498"/>
      <c r="F2012" s="497"/>
      <c r="G2012" s="499"/>
    </row>
    <row r="2013" spans="4:7">
      <c r="D2013" s="497"/>
      <c r="E2013" s="498"/>
      <c r="F2013" s="497"/>
      <c r="G2013" s="499"/>
    </row>
    <row r="2014" spans="4:7">
      <c r="D2014" s="497"/>
      <c r="E2014" s="498"/>
      <c r="F2014" s="497"/>
      <c r="G2014" s="499"/>
    </row>
    <row r="2015" spans="4:7">
      <c r="D2015" s="497"/>
      <c r="E2015" s="498"/>
      <c r="F2015" s="497"/>
      <c r="G2015" s="499"/>
    </row>
    <row r="2016" spans="4:7">
      <c r="D2016" s="497"/>
      <c r="E2016" s="498"/>
      <c r="F2016" s="497"/>
      <c r="G2016" s="499"/>
    </row>
    <row r="2017" spans="4:7">
      <c r="D2017" s="497"/>
      <c r="E2017" s="498"/>
      <c r="F2017" s="497"/>
      <c r="G2017" s="499"/>
    </row>
    <row r="2018" spans="4:7">
      <c r="D2018" s="497"/>
      <c r="E2018" s="498"/>
      <c r="F2018" s="497"/>
      <c r="G2018" s="499"/>
    </row>
    <row r="2019" spans="4:7">
      <c r="D2019" s="497"/>
      <c r="E2019" s="498"/>
      <c r="F2019" s="497"/>
      <c r="G2019" s="499"/>
    </row>
    <row r="2020" spans="4:7">
      <c r="D2020" s="497"/>
      <c r="E2020" s="498"/>
      <c r="F2020" s="497"/>
      <c r="G2020" s="499"/>
    </row>
    <row r="2021" spans="4:7">
      <c r="D2021" s="497"/>
      <c r="E2021" s="498"/>
      <c r="F2021" s="497"/>
      <c r="G2021" s="499"/>
    </row>
    <row r="2022" spans="4:7">
      <c r="D2022" s="497"/>
      <c r="E2022" s="498"/>
      <c r="F2022" s="497"/>
      <c r="G2022" s="499"/>
    </row>
    <row r="2023" spans="4:7">
      <c r="D2023" s="497"/>
      <c r="E2023" s="498"/>
      <c r="F2023" s="497"/>
      <c r="G2023" s="499"/>
    </row>
    <row r="2024" spans="4:7">
      <c r="D2024" s="497"/>
      <c r="E2024" s="498"/>
      <c r="F2024" s="497"/>
      <c r="G2024" s="499"/>
    </row>
    <row r="2025" spans="4:7">
      <c r="D2025" s="497"/>
      <c r="E2025" s="498"/>
      <c r="F2025" s="497"/>
      <c r="G2025" s="499"/>
    </row>
    <row r="2026" spans="4:7">
      <c r="D2026" s="497"/>
      <c r="E2026" s="498"/>
      <c r="F2026" s="497"/>
      <c r="G2026" s="499"/>
    </row>
    <row r="2027" spans="4:7">
      <c r="D2027" s="497"/>
      <c r="E2027" s="498"/>
      <c r="F2027" s="497"/>
      <c r="G2027" s="499"/>
    </row>
    <row r="2028" spans="4:7">
      <c r="D2028" s="497"/>
      <c r="E2028" s="498"/>
      <c r="F2028" s="497"/>
      <c r="G2028" s="499"/>
    </row>
    <row r="2029" spans="4:7">
      <c r="D2029" s="497"/>
      <c r="E2029" s="498"/>
      <c r="F2029" s="497"/>
      <c r="G2029" s="499"/>
    </row>
    <row r="2030" spans="4:7">
      <c r="D2030" s="497"/>
      <c r="E2030" s="498"/>
      <c r="F2030" s="497"/>
      <c r="G2030" s="499"/>
    </row>
    <row r="2031" spans="4:7">
      <c r="D2031" s="497"/>
      <c r="E2031" s="498"/>
      <c r="F2031" s="497"/>
      <c r="G2031" s="499"/>
    </row>
    <row r="2032" spans="4:7">
      <c r="D2032" s="497"/>
      <c r="E2032" s="498"/>
      <c r="F2032" s="497"/>
      <c r="G2032" s="499"/>
    </row>
    <row r="2033" spans="4:7">
      <c r="D2033" s="497"/>
      <c r="E2033" s="498"/>
      <c r="F2033" s="497"/>
      <c r="G2033" s="499"/>
    </row>
    <row r="2034" spans="4:7">
      <c r="D2034" s="497"/>
      <c r="E2034" s="498"/>
      <c r="F2034" s="497"/>
      <c r="G2034" s="499"/>
    </row>
    <row r="2035" spans="4:7">
      <c r="D2035" s="497"/>
      <c r="E2035" s="498"/>
      <c r="F2035" s="497"/>
      <c r="G2035" s="499"/>
    </row>
    <row r="2036" spans="4:7">
      <c r="D2036" s="497"/>
      <c r="E2036" s="498"/>
      <c r="F2036" s="497"/>
      <c r="G2036" s="499"/>
    </row>
    <row r="2037" spans="4:7">
      <c r="D2037" s="497"/>
      <c r="E2037" s="498"/>
      <c r="F2037" s="497"/>
      <c r="G2037" s="499"/>
    </row>
    <row r="2038" spans="4:7">
      <c r="D2038" s="497"/>
      <c r="E2038" s="498"/>
      <c r="F2038" s="497"/>
      <c r="G2038" s="499"/>
    </row>
    <row r="2039" spans="4:7">
      <c r="D2039" s="497"/>
      <c r="E2039" s="498"/>
      <c r="F2039" s="497"/>
      <c r="G2039" s="499"/>
    </row>
    <row r="2040" spans="4:7">
      <c r="D2040" s="497"/>
      <c r="E2040" s="498"/>
      <c r="F2040" s="497"/>
      <c r="G2040" s="499"/>
    </row>
    <row r="2041" spans="4:7">
      <c r="D2041" s="497"/>
      <c r="E2041" s="498"/>
      <c r="F2041" s="497"/>
      <c r="G2041" s="499"/>
    </row>
    <row r="2042" spans="4:7">
      <c r="D2042" s="497"/>
      <c r="E2042" s="498"/>
      <c r="F2042" s="497"/>
      <c r="G2042" s="499"/>
    </row>
    <row r="2043" spans="4:7">
      <c r="D2043" s="497"/>
      <c r="E2043" s="498"/>
      <c r="F2043" s="497"/>
      <c r="G2043" s="499"/>
    </row>
    <row r="2044" spans="4:7">
      <c r="D2044" s="497"/>
      <c r="E2044" s="498"/>
      <c r="F2044" s="497"/>
      <c r="G2044" s="499"/>
    </row>
    <row r="2045" spans="4:7">
      <c r="D2045" s="497"/>
      <c r="E2045" s="498"/>
      <c r="F2045" s="497"/>
      <c r="G2045" s="499"/>
    </row>
    <row r="2046" spans="4:7">
      <c r="D2046" s="497"/>
      <c r="E2046" s="498"/>
      <c r="F2046" s="497"/>
      <c r="G2046" s="499"/>
    </row>
    <row r="2047" spans="4:7">
      <c r="D2047" s="497"/>
      <c r="E2047" s="498"/>
      <c r="F2047" s="497"/>
      <c r="G2047" s="499"/>
    </row>
    <row r="2048" spans="4:7">
      <c r="D2048" s="497"/>
      <c r="E2048" s="498"/>
      <c r="F2048" s="497"/>
      <c r="G2048" s="499"/>
    </row>
    <row r="2049" spans="4:7">
      <c r="D2049" s="497"/>
      <c r="E2049" s="498"/>
      <c r="F2049" s="497"/>
      <c r="G2049" s="499"/>
    </row>
    <row r="2050" spans="4:7">
      <c r="D2050" s="497"/>
      <c r="E2050" s="498"/>
      <c r="F2050" s="497"/>
      <c r="G2050" s="499"/>
    </row>
    <row r="2051" spans="4:7">
      <c r="D2051" s="497"/>
      <c r="E2051" s="498"/>
      <c r="F2051" s="497"/>
      <c r="G2051" s="499"/>
    </row>
    <row r="2052" spans="4:7">
      <c r="D2052" s="497"/>
      <c r="E2052" s="498"/>
      <c r="F2052" s="497"/>
      <c r="G2052" s="499"/>
    </row>
    <row r="2053" spans="4:7">
      <c r="D2053" s="497"/>
      <c r="E2053" s="498"/>
      <c r="F2053" s="497"/>
      <c r="G2053" s="499"/>
    </row>
    <row r="2054" spans="4:7">
      <c r="D2054" s="497"/>
      <c r="E2054" s="498"/>
      <c r="F2054" s="497"/>
      <c r="G2054" s="499"/>
    </row>
    <row r="2055" spans="4:7">
      <c r="D2055" s="497"/>
      <c r="E2055" s="498"/>
      <c r="F2055" s="497"/>
      <c r="G2055" s="499"/>
    </row>
    <row r="2056" spans="4:7">
      <c r="D2056" s="497"/>
      <c r="E2056" s="498"/>
      <c r="F2056" s="497"/>
      <c r="G2056" s="499"/>
    </row>
    <row r="2057" spans="4:7">
      <c r="D2057" s="497"/>
      <c r="E2057" s="498"/>
      <c r="F2057" s="497"/>
      <c r="G2057" s="499"/>
    </row>
    <row r="2058" spans="4:7">
      <c r="D2058" s="497"/>
      <c r="E2058" s="498"/>
      <c r="F2058" s="497"/>
      <c r="G2058" s="499"/>
    </row>
    <row r="2059" spans="4:7">
      <c r="D2059" s="497"/>
      <c r="E2059" s="498"/>
      <c r="F2059" s="497"/>
      <c r="G2059" s="499"/>
    </row>
    <row r="2060" spans="4:7">
      <c r="D2060" s="497"/>
      <c r="E2060" s="498"/>
      <c r="F2060" s="497"/>
      <c r="G2060" s="499"/>
    </row>
    <row r="2061" spans="4:7">
      <c r="D2061" s="497"/>
      <c r="E2061" s="498"/>
      <c r="F2061" s="497"/>
      <c r="G2061" s="499"/>
    </row>
    <row r="2062" spans="4:7">
      <c r="D2062" s="497"/>
      <c r="E2062" s="498"/>
      <c r="F2062" s="497"/>
      <c r="G2062" s="499"/>
    </row>
    <row r="2063" spans="4:7">
      <c r="D2063" s="497"/>
      <c r="E2063" s="498"/>
      <c r="F2063" s="497"/>
      <c r="G2063" s="499"/>
    </row>
    <row r="2064" spans="4:7">
      <c r="D2064" s="497"/>
      <c r="E2064" s="498"/>
      <c r="F2064" s="497"/>
      <c r="G2064" s="499"/>
    </row>
    <row r="2065" spans="4:7">
      <c r="D2065" s="497"/>
      <c r="E2065" s="498"/>
      <c r="F2065" s="497"/>
      <c r="G2065" s="499"/>
    </row>
    <row r="2066" spans="4:7">
      <c r="D2066" s="497"/>
      <c r="E2066" s="498"/>
      <c r="F2066" s="497"/>
      <c r="G2066" s="499"/>
    </row>
    <row r="2067" spans="4:7">
      <c r="D2067" s="497"/>
      <c r="E2067" s="498"/>
      <c r="F2067" s="497"/>
      <c r="G2067" s="499"/>
    </row>
    <row r="2068" spans="4:7">
      <c r="D2068" s="497"/>
      <c r="E2068" s="498"/>
      <c r="F2068" s="497"/>
      <c r="G2068" s="499"/>
    </row>
    <row r="2069" spans="4:7">
      <c r="D2069" s="497"/>
      <c r="E2069" s="498"/>
      <c r="F2069" s="497"/>
      <c r="G2069" s="499"/>
    </row>
    <row r="2070" spans="4:7">
      <c r="D2070" s="497"/>
      <c r="E2070" s="498"/>
      <c r="F2070" s="497"/>
      <c r="G2070" s="499"/>
    </row>
    <row r="2071" spans="4:7">
      <c r="D2071" s="497"/>
      <c r="E2071" s="498"/>
      <c r="F2071" s="497"/>
      <c r="G2071" s="499"/>
    </row>
    <row r="2072" spans="4:7">
      <c r="D2072" s="497"/>
      <c r="E2072" s="498"/>
      <c r="F2072" s="497"/>
      <c r="G2072" s="499"/>
    </row>
    <row r="2073" spans="4:7">
      <c r="D2073" s="497"/>
      <c r="E2073" s="498"/>
      <c r="F2073" s="497"/>
      <c r="G2073" s="499"/>
    </row>
    <row r="2074" spans="4:7">
      <c r="D2074" s="497"/>
      <c r="E2074" s="498"/>
      <c r="F2074" s="497"/>
      <c r="G2074" s="499"/>
    </row>
    <row r="2075" spans="4:7">
      <c r="D2075" s="497"/>
      <c r="E2075" s="498"/>
      <c r="F2075" s="497"/>
      <c r="G2075" s="499"/>
    </row>
    <row r="2076" spans="4:7">
      <c r="D2076" s="497"/>
      <c r="E2076" s="498"/>
      <c r="F2076" s="497"/>
      <c r="G2076" s="499"/>
    </row>
    <row r="2077" spans="4:7">
      <c r="D2077" s="497"/>
      <c r="E2077" s="498"/>
      <c r="F2077" s="497"/>
      <c r="G2077" s="499"/>
    </row>
    <row r="2078" spans="4:7">
      <c r="D2078" s="497"/>
      <c r="E2078" s="498"/>
      <c r="F2078" s="497"/>
      <c r="G2078" s="499"/>
    </row>
    <row r="2079" spans="4:7">
      <c r="D2079" s="497"/>
      <c r="E2079" s="498"/>
      <c r="F2079" s="497"/>
      <c r="G2079" s="499"/>
    </row>
    <row r="2080" spans="4:7">
      <c r="D2080" s="497"/>
      <c r="E2080" s="498"/>
      <c r="F2080" s="497"/>
      <c r="G2080" s="499"/>
    </row>
    <row r="2081" spans="4:7">
      <c r="D2081" s="497"/>
      <c r="E2081" s="498"/>
      <c r="F2081" s="497"/>
      <c r="G2081" s="499"/>
    </row>
    <row r="2082" spans="4:7">
      <c r="D2082" s="497"/>
      <c r="E2082" s="498"/>
      <c r="F2082" s="497"/>
      <c r="G2082" s="499"/>
    </row>
    <row r="2083" spans="4:7">
      <c r="D2083" s="497"/>
      <c r="E2083" s="498"/>
      <c r="F2083" s="497"/>
      <c r="G2083" s="499"/>
    </row>
    <row r="2084" spans="4:7">
      <c r="D2084" s="497"/>
      <c r="E2084" s="498"/>
      <c r="F2084" s="497"/>
      <c r="G2084" s="499"/>
    </row>
    <row r="2085" spans="4:7">
      <c r="D2085" s="497"/>
      <c r="E2085" s="498"/>
      <c r="F2085" s="497"/>
      <c r="G2085" s="499"/>
    </row>
    <row r="2086" spans="4:7">
      <c r="D2086" s="497"/>
      <c r="E2086" s="498"/>
      <c r="F2086" s="497"/>
      <c r="G2086" s="499"/>
    </row>
    <row r="2087" spans="4:7">
      <c r="D2087" s="497"/>
      <c r="E2087" s="498"/>
      <c r="F2087" s="497"/>
      <c r="G2087" s="499"/>
    </row>
    <row r="2088" spans="4:7">
      <c r="D2088" s="497"/>
      <c r="E2088" s="498"/>
      <c r="F2088" s="497"/>
      <c r="G2088" s="499"/>
    </row>
    <row r="2089" spans="4:7">
      <c r="D2089" s="497"/>
      <c r="E2089" s="498"/>
      <c r="F2089" s="497"/>
      <c r="G2089" s="499"/>
    </row>
    <row r="2090" spans="4:7">
      <c r="D2090" s="497"/>
      <c r="E2090" s="498"/>
      <c r="F2090" s="497"/>
      <c r="G2090" s="499"/>
    </row>
    <row r="2091" spans="4:7">
      <c r="D2091" s="497"/>
      <c r="E2091" s="498"/>
      <c r="F2091" s="497"/>
      <c r="G2091" s="499"/>
    </row>
    <row r="2092" spans="4:7">
      <c r="D2092" s="497"/>
      <c r="E2092" s="498"/>
      <c r="F2092" s="497"/>
      <c r="G2092" s="499"/>
    </row>
    <row r="2093" spans="4:7">
      <c r="D2093" s="497"/>
      <c r="E2093" s="498"/>
      <c r="F2093" s="497"/>
      <c r="G2093" s="499"/>
    </row>
    <row r="2094" spans="4:7">
      <c r="D2094" s="497"/>
      <c r="E2094" s="498"/>
      <c r="F2094" s="497"/>
      <c r="G2094" s="499"/>
    </row>
    <row r="2095" spans="4:7">
      <c r="D2095" s="497"/>
      <c r="E2095" s="498"/>
      <c r="F2095" s="497"/>
      <c r="G2095" s="499"/>
    </row>
    <row r="2096" spans="4:7">
      <c r="D2096" s="497"/>
      <c r="E2096" s="498"/>
      <c r="F2096" s="497"/>
      <c r="G2096" s="499"/>
    </row>
    <row r="2097" spans="4:7">
      <c r="D2097" s="497"/>
      <c r="E2097" s="498"/>
      <c r="F2097" s="497"/>
      <c r="G2097" s="499"/>
    </row>
    <row r="2098" spans="4:7">
      <c r="D2098" s="497"/>
      <c r="E2098" s="498"/>
      <c r="F2098" s="497"/>
      <c r="G2098" s="499"/>
    </row>
    <row r="2099" spans="4:7">
      <c r="D2099" s="497"/>
      <c r="E2099" s="498"/>
      <c r="F2099" s="497"/>
      <c r="G2099" s="499"/>
    </row>
    <row r="2100" spans="4:7">
      <c r="D2100" s="497"/>
      <c r="E2100" s="498"/>
      <c r="F2100" s="497"/>
      <c r="G2100" s="499"/>
    </row>
    <row r="2101" spans="4:7">
      <c r="D2101" s="497"/>
      <c r="E2101" s="498"/>
      <c r="F2101" s="497"/>
      <c r="G2101" s="499"/>
    </row>
    <row r="2102" spans="4:7">
      <c r="D2102" s="497"/>
      <c r="E2102" s="498"/>
      <c r="F2102" s="497"/>
      <c r="G2102" s="499"/>
    </row>
    <row r="2103" spans="4:7">
      <c r="D2103" s="497"/>
      <c r="E2103" s="498"/>
      <c r="F2103" s="497"/>
      <c r="G2103" s="499"/>
    </row>
    <row r="2104" spans="4:7">
      <c r="D2104" s="497"/>
      <c r="E2104" s="498"/>
      <c r="F2104" s="497"/>
      <c r="G2104" s="499"/>
    </row>
    <row r="2105" spans="4:7">
      <c r="D2105" s="497"/>
      <c r="E2105" s="498"/>
      <c r="F2105" s="497"/>
      <c r="G2105" s="499"/>
    </row>
    <row r="2106" spans="4:7">
      <c r="D2106" s="497"/>
      <c r="E2106" s="498"/>
      <c r="F2106" s="497"/>
      <c r="G2106" s="499"/>
    </row>
    <row r="2107" spans="4:7">
      <c r="D2107" s="497"/>
      <c r="E2107" s="498"/>
      <c r="F2107" s="497"/>
      <c r="G2107" s="499"/>
    </row>
    <row r="2108" spans="4:7">
      <c r="D2108" s="497"/>
      <c r="E2108" s="498"/>
      <c r="F2108" s="497"/>
      <c r="G2108" s="499"/>
    </row>
    <row r="2109" spans="4:7">
      <c r="D2109" s="497"/>
      <c r="E2109" s="498"/>
      <c r="F2109" s="497"/>
      <c r="G2109" s="499"/>
    </row>
    <row r="2110" spans="4:7">
      <c r="D2110" s="497"/>
      <c r="E2110" s="498"/>
      <c r="F2110" s="497"/>
      <c r="G2110" s="499"/>
    </row>
    <row r="2111" spans="4:7">
      <c r="D2111" s="497"/>
      <c r="E2111" s="498"/>
      <c r="F2111" s="497"/>
      <c r="G2111" s="499"/>
    </row>
    <row r="2112" spans="4:7">
      <c r="D2112" s="497"/>
      <c r="E2112" s="498"/>
      <c r="F2112" s="497"/>
      <c r="G2112" s="499"/>
    </row>
    <row r="2113" spans="4:7">
      <c r="D2113" s="497"/>
      <c r="E2113" s="498"/>
      <c r="F2113" s="497"/>
      <c r="G2113" s="499"/>
    </row>
    <row r="2114" spans="4:7">
      <c r="D2114" s="497"/>
      <c r="E2114" s="498"/>
      <c r="F2114" s="497"/>
      <c r="G2114" s="499"/>
    </row>
    <row r="2115" spans="4:7">
      <c r="D2115" s="497"/>
      <c r="E2115" s="498"/>
      <c r="F2115" s="497"/>
      <c r="G2115" s="499"/>
    </row>
    <row r="2116" spans="4:7">
      <c r="D2116" s="497"/>
      <c r="E2116" s="498"/>
      <c r="F2116" s="497"/>
      <c r="G2116" s="499"/>
    </row>
    <row r="2117" spans="4:7">
      <c r="D2117" s="497"/>
      <c r="E2117" s="498"/>
      <c r="F2117" s="497"/>
      <c r="G2117" s="499"/>
    </row>
    <row r="2118" spans="4:7">
      <c r="D2118" s="497"/>
      <c r="E2118" s="498"/>
      <c r="F2118" s="497"/>
      <c r="G2118" s="499"/>
    </row>
    <row r="2119" spans="4:7">
      <c r="D2119" s="497"/>
      <c r="E2119" s="498"/>
      <c r="F2119" s="497"/>
      <c r="G2119" s="499"/>
    </row>
    <row r="2120" spans="4:7">
      <c r="D2120" s="497"/>
      <c r="E2120" s="498"/>
      <c r="F2120" s="497"/>
      <c r="G2120" s="499"/>
    </row>
    <row r="2121" spans="4:7">
      <c r="D2121" s="497"/>
      <c r="E2121" s="498"/>
      <c r="F2121" s="497"/>
      <c r="G2121" s="499"/>
    </row>
    <row r="2122" spans="4:7">
      <c r="D2122" s="497"/>
      <c r="E2122" s="498"/>
      <c r="F2122" s="497"/>
      <c r="G2122" s="499"/>
    </row>
    <row r="2123" spans="4:7">
      <c r="D2123" s="497"/>
      <c r="E2123" s="498"/>
      <c r="F2123" s="497"/>
      <c r="G2123" s="499"/>
    </row>
    <row r="2124" spans="4:7">
      <c r="D2124" s="497"/>
      <c r="E2124" s="498"/>
      <c r="F2124" s="497"/>
      <c r="G2124" s="499"/>
    </row>
    <row r="2125" spans="4:7">
      <c r="D2125" s="497"/>
      <c r="E2125" s="498"/>
      <c r="F2125" s="497"/>
      <c r="G2125" s="499"/>
    </row>
    <row r="2126" spans="4:7">
      <c r="D2126" s="497"/>
      <c r="E2126" s="498"/>
      <c r="F2126" s="497"/>
      <c r="G2126" s="499"/>
    </row>
    <row r="2127" spans="4:7">
      <c r="D2127" s="497"/>
      <c r="E2127" s="498"/>
      <c r="F2127" s="497"/>
      <c r="G2127" s="499"/>
    </row>
    <row r="2128" spans="4:7">
      <c r="D2128" s="497"/>
      <c r="E2128" s="498"/>
      <c r="F2128" s="497"/>
      <c r="G2128" s="499"/>
    </row>
    <row r="2129" spans="4:7">
      <c r="D2129" s="497"/>
      <c r="E2129" s="498"/>
      <c r="F2129" s="497"/>
      <c r="G2129" s="499"/>
    </row>
    <row r="2130" spans="4:7">
      <c r="D2130" s="497"/>
      <c r="E2130" s="498"/>
      <c r="F2130" s="497"/>
      <c r="G2130" s="499"/>
    </row>
    <row r="2131" spans="4:7">
      <c r="D2131" s="497"/>
      <c r="E2131" s="498"/>
      <c r="F2131" s="497"/>
      <c r="G2131" s="499"/>
    </row>
    <row r="2132" spans="4:7">
      <c r="D2132" s="497"/>
      <c r="E2132" s="498"/>
      <c r="F2132" s="497"/>
      <c r="G2132" s="499"/>
    </row>
    <row r="2133" spans="4:7">
      <c r="D2133" s="497"/>
      <c r="E2133" s="498"/>
      <c r="F2133" s="497"/>
      <c r="G2133" s="499"/>
    </row>
    <row r="2134" spans="4:7">
      <c r="D2134" s="497"/>
      <c r="E2134" s="498"/>
      <c r="F2134" s="497"/>
      <c r="G2134" s="499"/>
    </row>
    <row r="2135" spans="4:7">
      <c r="D2135" s="497"/>
      <c r="E2135" s="498"/>
      <c r="F2135" s="497"/>
      <c r="G2135" s="499"/>
    </row>
    <row r="2136" spans="4:7">
      <c r="D2136" s="497"/>
      <c r="E2136" s="498"/>
      <c r="F2136" s="497"/>
      <c r="G2136" s="499"/>
    </row>
    <row r="2137" spans="4:7">
      <c r="D2137" s="497"/>
      <c r="E2137" s="498"/>
      <c r="F2137" s="497"/>
      <c r="G2137" s="499"/>
    </row>
    <row r="2138" spans="4:7">
      <c r="D2138" s="497"/>
      <c r="E2138" s="498"/>
      <c r="F2138" s="497"/>
      <c r="G2138" s="499"/>
    </row>
    <row r="2139" spans="4:7">
      <c r="D2139" s="497"/>
      <c r="E2139" s="498"/>
      <c r="F2139" s="497"/>
      <c r="G2139" s="499"/>
    </row>
    <row r="2140" spans="4:7">
      <c r="D2140" s="497"/>
      <c r="E2140" s="498"/>
      <c r="F2140" s="497"/>
      <c r="G2140" s="499"/>
    </row>
    <row r="2141" spans="4:7">
      <c r="D2141" s="497"/>
      <c r="E2141" s="498"/>
      <c r="F2141" s="497"/>
      <c r="G2141" s="499"/>
    </row>
    <row r="2142" spans="4:7">
      <c r="D2142" s="497"/>
      <c r="E2142" s="498"/>
      <c r="F2142" s="497"/>
      <c r="G2142" s="499"/>
    </row>
    <row r="2143" spans="4:7">
      <c r="D2143" s="497"/>
      <c r="E2143" s="498"/>
      <c r="F2143" s="497"/>
      <c r="G2143" s="499"/>
    </row>
    <row r="2144" spans="4:7">
      <c r="D2144" s="497"/>
      <c r="E2144" s="498"/>
      <c r="F2144" s="497"/>
      <c r="G2144" s="499"/>
    </row>
    <row r="2145" spans="4:7">
      <c r="D2145" s="497"/>
      <c r="E2145" s="498"/>
      <c r="F2145" s="497"/>
      <c r="G2145" s="499"/>
    </row>
    <row r="2146" spans="4:7">
      <c r="D2146" s="497"/>
      <c r="E2146" s="498"/>
      <c r="F2146" s="497"/>
      <c r="G2146" s="499"/>
    </row>
    <row r="2147" spans="4:7">
      <c r="D2147" s="497"/>
      <c r="E2147" s="498"/>
      <c r="F2147" s="497"/>
      <c r="G2147" s="499"/>
    </row>
    <row r="2148" spans="4:7">
      <c r="D2148" s="497"/>
      <c r="E2148" s="498"/>
      <c r="F2148" s="497"/>
      <c r="G2148" s="499"/>
    </row>
    <row r="2149" spans="4:7">
      <c r="D2149" s="497"/>
      <c r="E2149" s="498"/>
      <c r="F2149" s="497"/>
      <c r="G2149" s="499"/>
    </row>
    <row r="2150" spans="4:7">
      <c r="D2150" s="497"/>
      <c r="E2150" s="498"/>
      <c r="F2150" s="497"/>
      <c r="G2150" s="499"/>
    </row>
    <row r="2151" spans="4:7">
      <c r="D2151" s="497"/>
      <c r="E2151" s="498"/>
      <c r="F2151" s="497"/>
      <c r="G2151" s="499"/>
    </row>
    <row r="2152" spans="4:7">
      <c r="D2152" s="497"/>
      <c r="E2152" s="498"/>
      <c r="F2152" s="497"/>
      <c r="G2152" s="499"/>
    </row>
    <row r="2153" spans="4:7">
      <c r="D2153" s="497"/>
      <c r="E2153" s="498"/>
      <c r="F2153" s="497"/>
      <c r="G2153" s="499"/>
    </row>
    <row r="2154" spans="4:7">
      <c r="D2154" s="497"/>
      <c r="E2154" s="498"/>
      <c r="F2154" s="497"/>
      <c r="G2154" s="499"/>
    </row>
    <row r="2155" spans="4:7">
      <c r="D2155" s="497"/>
      <c r="E2155" s="498"/>
      <c r="F2155" s="497"/>
      <c r="G2155" s="499"/>
    </row>
    <row r="2156" spans="4:7">
      <c r="D2156" s="497"/>
      <c r="E2156" s="498"/>
      <c r="F2156" s="497"/>
      <c r="G2156" s="499"/>
    </row>
    <row r="2157" spans="4:7">
      <c r="D2157" s="497"/>
      <c r="E2157" s="498"/>
      <c r="F2157" s="497"/>
      <c r="G2157" s="499"/>
    </row>
    <row r="2158" spans="4:7">
      <c r="D2158" s="497"/>
      <c r="E2158" s="498"/>
      <c r="F2158" s="497"/>
      <c r="G2158" s="499"/>
    </row>
    <row r="2159" spans="4:7">
      <c r="D2159" s="497"/>
      <c r="E2159" s="498"/>
      <c r="F2159" s="497"/>
      <c r="G2159" s="499"/>
    </row>
    <row r="2160" spans="4:7">
      <c r="D2160" s="497"/>
      <c r="E2160" s="498"/>
      <c r="F2160" s="497"/>
      <c r="G2160" s="499"/>
    </row>
    <row r="2161" spans="4:7">
      <c r="D2161" s="497"/>
      <c r="E2161" s="498"/>
      <c r="F2161" s="497"/>
      <c r="G2161" s="499"/>
    </row>
    <row r="2162" spans="4:7">
      <c r="D2162" s="497"/>
      <c r="E2162" s="498"/>
      <c r="F2162" s="497"/>
      <c r="G2162" s="499"/>
    </row>
    <row r="2163" spans="4:7">
      <c r="D2163" s="497"/>
      <c r="E2163" s="498"/>
      <c r="F2163" s="497"/>
      <c r="G2163" s="499"/>
    </row>
    <row r="2164" spans="4:7">
      <c r="D2164" s="497"/>
      <c r="E2164" s="498"/>
      <c r="F2164" s="497"/>
      <c r="G2164" s="499"/>
    </row>
    <row r="2165" spans="4:7">
      <c r="D2165" s="497"/>
      <c r="E2165" s="498"/>
      <c r="F2165" s="497"/>
      <c r="G2165" s="499"/>
    </row>
    <row r="2166" spans="4:7">
      <c r="D2166" s="497"/>
      <c r="E2166" s="498"/>
      <c r="F2166" s="497"/>
      <c r="G2166" s="499"/>
    </row>
    <row r="2167" spans="4:7">
      <c r="D2167" s="497"/>
      <c r="E2167" s="498"/>
      <c r="F2167" s="497"/>
      <c r="G2167" s="499"/>
    </row>
    <row r="2168" spans="4:7">
      <c r="D2168" s="497"/>
      <c r="E2168" s="498"/>
      <c r="F2168" s="497"/>
      <c r="G2168" s="499"/>
    </row>
    <row r="2169" spans="4:7">
      <c r="D2169" s="497"/>
      <c r="E2169" s="498"/>
      <c r="F2169" s="497"/>
      <c r="G2169" s="499"/>
    </row>
    <row r="2170" spans="4:7">
      <c r="D2170" s="497"/>
      <c r="E2170" s="498"/>
      <c r="F2170" s="497"/>
      <c r="G2170" s="499"/>
    </row>
    <row r="2171" spans="4:7">
      <c r="D2171" s="497"/>
      <c r="E2171" s="498"/>
      <c r="F2171" s="497"/>
      <c r="G2171" s="499"/>
    </row>
    <row r="2172" spans="4:7">
      <c r="D2172" s="497"/>
      <c r="E2172" s="498"/>
      <c r="F2172" s="497"/>
      <c r="G2172" s="499"/>
    </row>
    <row r="2173" spans="4:7">
      <c r="D2173" s="497"/>
      <c r="E2173" s="498"/>
      <c r="F2173" s="497"/>
      <c r="G2173" s="499"/>
    </row>
    <row r="2174" spans="4:7">
      <c r="D2174" s="497"/>
      <c r="E2174" s="498"/>
      <c r="F2174" s="497"/>
      <c r="G2174" s="499"/>
    </row>
    <row r="2175" spans="4:7">
      <c r="D2175" s="497"/>
      <c r="E2175" s="498"/>
      <c r="F2175" s="497"/>
      <c r="G2175" s="499"/>
    </row>
    <row r="2176" spans="4:7">
      <c r="D2176" s="497"/>
      <c r="E2176" s="498"/>
      <c r="F2176" s="497"/>
      <c r="G2176" s="499"/>
    </row>
    <row r="2177" spans="4:7">
      <c r="D2177" s="497"/>
      <c r="E2177" s="498"/>
      <c r="F2177" s="497"/>
      <c r="G2177" s="499"/>
    </row>
    <row r="2178" spans="4:7">
      <c r="D2178" s="497"/>
      <c r="E2178" s="498"/>
      <c r="F2178" s="497"/>
      <c r="G2178" s="499"/>
    </row>
    <row r="2179" spans="4:7">
      <c r="D2179" s="497"/>
      <c r="E2179" s="498"/>
      <c r="F2179" s="497"/>
      <c r="G2179" s="499"/>
    </row>
    <row r="2180" spans="4:7">
      <c r="D2180" s="497"/>
      <c r="E2180" s="498"/>
      <c r="F2180" s="497"/>
      <c r="G2180" s="499"/>
    </row>
    <row r="2181" spans="4:7">
      <c r="D2181" s="497"/>
      <c r="E2181" s="498"/>
      <c r="F2181" s="497"/>
      <c r="G2181" s="499"/>
    </row>
    <row r="2182" spans="4:7">
      <c r="D2182" s="497"/>
      <c r="E2182" s="498"/>
      <c r="F2182" s="497"/>
      <c r="G2182" s="499"/>
    </row>
    <row r="2183" spans="4:7">
      <c r="D2183" s="497"/>
      <c r="E2183" s="498"/>
      <c r="F2183" s="497"/>
      <c r="G2183" s="499"/>
    </row>
    <row r="2184" spans="4:7">
      <c r="D2184" s="497"/>
      <c r="E2184" s="498"/>
      <c r="F2184" s="497"/>
      <c r="G2184" s="499"/>
    </row>
    <row r="2185" spans="4:7">
      <c r="D2185" s="497"/>
      <c r="E2185" s="498"/>
      <c r="F2185" s="497"/>
      <c r="G2185" s="499"/>
    </row>
    <row r="2186" spans="4:7">
      <c r="D2186" s="497"/>
      <c r="E2186" s="498"/>
      <c r="F2186" s="497"/>
      <c r="G2186" s="499"/>
    </row>
    <row r="2187" spans="4:7">
      <c r="D2187" s="497"/>
      <c r="E2187" s="498"/>
      <c r="F2187" s="497"/>
      <c r="G2187" s="499"/>
    </row>
    <row r="2188" spans="4:7">
      <c r="D2188" s="497"/>
      <c r="E2188" s="498"/>
      <c r="F2188" s="497"/>
      <c r="G2188" s="499"/>
    </row>
    <row r="2189" spans="4:7">
      <c r="D2189" s="497"/>
      <c r="E2189" s="498"/>
      <c r="F2189" s="497"/>
      <c r="G2189" s="499"/>
    </row>
    <row r="2190" spans="4:7">
      <c r="D2190" s="497"/>
      <c r="E2190" s="498"/>
      <c r="F2190" s="497"/>
      <c r="G2190" s="499"/>
    </row>
    <row r="2191" spans="4:7">
      <c r="D2191" s="497"/>
      <c r="E2191" s="498"/>
      <c r="F2191" s="497"/>
      <c r="G2191" s="499"/>
    </row>
    <row r="2192" spans="4:7">
      <c r="D2192" s="497"/>
      <c r="E2192" s="498"/>
      <c r="F2192" s="497"/>
      <c r="G2192" s="499"/>
    </row>
    <row r="2193" spans="4:7">
      <c r="D2193" s="497"/>
      <c r="E2193" s="498"/>
      <c r="F2193" s="497"/>
      <c r="G2193" s="499"/>
    </row>
    <row r="2194" spans="4:7">
      <c r="D2194" s="497"/>
      <c r="E2194" s="498"/>
      <c r="F2194" s="497"/>
      <c r="G2194" s="499"/>
    </row>
    <row r="2195" spans="4:7">
      <c r="D2195" s="497"/>
      <c r="E2195" s="498"/>
      <c r="F2195" s="497"/>
      <c r="G2195" s="499"/>
    </row>
    <row r="2196" spans="4:7">
      <c r="D2196" s="497"/>
      <c r="E2196" s="498"/>
      <c r="F2196" s="497"/>
      <c r="G2196" s="499"/>
    </row>
    <row r="2197" spans="4:7">
      <c r="D2197" s="497"/>
      <c r="E2197" s="498"/>
      <c r="F2197" s="497"/>
      <c r="G2197" s="499"/>
    </row>
    <row r="2198" spans="4:7">
      <c r="D2198" s="497"/>
      <c r="E2198" s="498"/>
      <c r="F2198" s="497"/>
      <c r="G2198" s="499"/>
    </row>
    <row r="2199" spans="4:7">
      <c r="D2199" s="497"/>
      <c r="E2199" s="498"/>
      <c r="F2199" s="497"/>
      <c r="G2199" s="499"/>
    </row>
    <row r="2200" spans="4:7">
      <c r="D2200" s="497"/>
      <c r="E2200" s="498"/>
      <c r="F2200" s="497"/>
      <c r="G2200" s="499"/>
    </row>
    <row r="2201" spans="4:7">
      <c r="D2201" s="497"/>
      <c r="E2201" s="498"/>
      <c r="F2201" s="497"/>
      <c r="G2201" s="499"/>
    </row>
    <row r="2202" spans="4:7">
      <c r="D2202" s="497"/>
      <c r="E2202" s="498"/>
      <c r="F2202" s="497"/>
      <c r="G2202" s="499"/>
    </row>
    <row r="2203" spans="4:7">
      <c r="D2203" s="497"/>
      <c r="E2203" s="498"/>
      <c r="F2203" s="497"/>
      <c r="G2203" s="499"/>
    </row>
    <row r="2204" spans="4:7">
      <c r="D2204" s="497"/>
      <c r="E2204" s="498"/>
      <c r="F2204" s="497"/>
      <c r="G2204" s="499"/>
    </row>
    <row r="2205" spans="4:7">
      <c r="D2205" s="497"/>
      <c r="E2205" s="498"/>
      <c r="F2205" s="497"/>
      <c r="G2205" s="499"/>
    </row>
    <row r="2206" spans="4:7">
      <c r="D2206" s="497"/>
      <c r="E2206" s="498"/>
      <c r="F2206" s="497"/>
      <c r="G2206" s="499"/>
    </row>
    <row r="2207" spans="4:7">
      <c r="D2207" s="497"/>
      <c r="E2207" s="498"/>
      <c r="F2207" s="497"/>
      <c r="G2207" s="499"/>
    </row>
    <row r="2208" spans="4:7">
      <c r="D2208" s="497"/>
      <c r="E2208" s="498"/>
      <c r="F2208" s="497"/>
      <c r="G2208" s="499"/>
    </row>
    <row r="2209" spans="4:7">
      <c r="D2209" s="497"/>
      <c r="E2209" s="498"/>
      <c r="F2209" s="497"/>
      <c r="G2209" s="499"/>
    </row>
    <row r="2210" spans="4:7">
      <c r="D2210" s="497"/>
      <c r="E2210" s="498"/>
      <c r="F2210" s="497"/>
      <c r="G2210" s="499"/>
    </row>
    <row r="2211" spans="4:7">
      <c r="D2211" s="497"/>
      <c r="E2211" s="498"/>
      <c r="F2211" s="497"/>
      <c r="G2211" s="499"/>
    </row>
    <row r="2212" spans="4:7">
      <c r="D2212" s="497"/>
      <c r="E2212" s="498"/>
      <c r="F2212" s="497"/>
      <c r="G2212" s="499"/>
    </row>
    <row r="2213" spans="4:7">
      <c r="D2213" s="497"/>
      <c r="E2213" s="498"/>
      <c r="F2213" s="497"/>
      <c r="G2213" s="499"/>
    </row>
    <row r="2214" spans="4:7">
      <c r="D2214" s="497"/>
      <c r="E2214" s="498"/>
      <c r="F2214" s="497"/>
      <c r="G2214" s="499"/>
    </row>
    <row r="2215" spans="4:7">
      <c r="D2215" s="497"/>
      <c r="E2215" s="498"/>
      <c r="F2215" s="497"/>
      <c r="G2215" s="499"/>
    </row>
    <row r="2216" spans="4:7">
      <c r="D2216" s="497"/>
      <c r="E2216" s="498"/>
      <c r="F2216" s="497"/>
      <c r="G2216" s="499"/>
    </row>
    <row r="2217" spans="4:7">
      <c r="D2217" s="497"/>
      <c r="E2217" s="498"/>
      <c r="F2217" s="497"/>
      <c r="G2217" s="499"/>
    </row>
    <row r="2218" spans="4:7">
      <c r="D2218" s="497"/>
      <c r="E2218" s="498"/>
      <c r="F2218" s="497"/>
      <c r="G2218" s="499"/>
    </row>
    <row r="2219" spans="4:7">
      <c r="D2219" s="497"/>
      <c r="E2219" s="498"/>
      <c r="F2219" s="497"/>
      <c r="G2219" s="499"/>
    </row>
    <row r="2220" spans="4:7">
      <c r="D2220" s="497"/>
      <c r="E2220" s="498"/>
      <c r="F2220" s="497"/>
      <c r="G2220" s="499"/>
    </row>
    <row r="2221" spans="4:7">
      <c r="D2221" s="497"/>
      <c r="E2221" s="498"/>
      <c r="F2221" s="497"/>
      <c r="G2221" s="499"/>
    </row>
    <row r="2222" spans="4:7">
      <c r="D2222" s="497"/>
      <c r="E2222" s="498"/>
      <c r="F2222" s="497"/>
      <c r="G2222" s="499"/>
    </row>
    <row r="2223" spans="4:7">
      <c r="D2223" s="497"/>
      <c r="E2223" s="498"/>
      <c r="F2223" s="497"/>
      <c r="G2223" s="499"/>
    </row>
    <row r="2224" spans="4:7">
      <c r="D2224" s="497"/>
      <c r="E2224" s="498"/>
      <c r="F2224" s="497"/>
      <c r="G2224" s="499"/>
    </row>
    <row r="2225" spans="4:7">
      <c r="D2225" s="497"/>
      <c r="E2225" s="498"/>
      <c r="F2225" s="497"/>
      <c r="G2225" s="499"/>
    </row>
    <row r="2226" spans="4:7">
      <c r="D2226" s="497"/>
      <c r="E2226" s="498"/>
      <c r="F2226" s="497"/>
      <c r="G2226" s="499"/>
    </row>
    <row r="2227" spans="4:7">
      <c r="D2227" s="497"/>
      <c r="E2227" s="498"/>
      <c r="F2227" s="497"/>
      <c r="G2227" s="499"/>
    </row>
    <row r="2228" spans="4:7">
      <c r="D2228" s="497"/>
      <c r="E2228" s="498"/>
      <c r="F2228" s="497"/>
      <c r="G2228" s="499"/>
    </row>
    <row r="2229" spans="4:7">
      <c r="D2229" s="497"/>
      <c r="E2229" s="498"/>
      <c r="F2229" s="497"/>
      <c r="G2229" s="499"/>
    </row>
    <row r="2230" spans="4:7">
      <c r="D2230" s="497"/>
      <c r="E2230" s="498"/>
      <c r="F2230" s="497"/>
      <c r="G2230" s="499"/>
    </row>
    <row r="2231" spans="4:7">
      <c r="D2231" s="497"/>
      <c r="E2231" s="498"/>
      <c r="F2231" s="497"/>
      <c r="G2231" s="499"/>
    </row>
    <row r="2232" spans="4:7">
      <c r="D2232" s="497"/>
      <c r="E2232" s="498"/>
      <c r="F2232" s="497"/>
      <c r="G2232" s="499"/>
    </row>
    <row r="2233" spans="4:7">
      <c r="D2233" s="497"/>
      <c r="E2233" s="498"/>
      <c r="F2233" s="497"/>
      <c r="G2233" s="499"/>
    </row>
    <row r="2234" spans="4:7">
      <c r="D2234" s="497"/>
      <c r="E2234" s="498"/>
      <c r="F2234" s="497"/>
      <c r="G2234" s="499"/>
    </row>
    <row r="2235" spans="4:7">
      <c r="D2235" s="497"/>
      <c r="E2235" s="498"/>
      <c r="F2235" s="497"/>
      <c r="G2235" s="499"/>
    </row>
    <row r="2236" spans="4:7">
      <c r="D2236" s="497"/>
      <c r="E2236" s="498"/>
      <c r="F2236" s="497"/>
      <c r="G2236" s="499"/>
    </row>
    <row r="2237" spans="4:7">
      <c r="D2237" s="497"/>
      <c r="E2237" s="498"/>
      <c r="F2237" s="497"/>
      <c r="G2237" s="499"/>
    </row>
    <row r="2238" spans="4:7">
      <c r="D2238" s="497"/>
      <c r="E2238" s="498"/>
      <c r="F2238" s="497"/>
      <c r="G2238" s="499"/>
    </row>
    <row r="2239" spans="4:7">
      <c r="D2239" s="497"/>
      <c r="E2239" s="498"/>
      <c r="F2239" s="497"/>
      <c r="G2239" s="499"/>
    </row>
    <row r="2240" spans="4:7">
      <c r="D2240" s="497"/>
      <c r="E2240" s="498"/>
      <c r="F2240" s="497"/>
      <c r="G2240" s="499"/>
    </row>
    <row r="2241" spans="4:7">
      <c r="D2241" s="497"/>
      <c r="E2241" s="498"/>
      <c r="F2241" s="497"/>
      <c r="G2241" s="499"/>
    </row>
    <row r="2242" spans="4:7">
      <c r="D2242" s="497"/>
      <c r="E2242" s="498"/>
      <c r="F2242" s="497"/>
      <c r="G2242" s="499"/>
    </row>
    <row r="2243" spans="4:7">
      <c r="D2243" s="497"/>
      <c r="E2243" s="498"/>
      <c r="F2243" s="497"/>
      <c r="G2243" s="499"/>
    </row>
    <row r="2244" spans="4:7">
      <c r="D2244" s="497"/>
      <c r="E2244" s="498"/>
      <c r="F2244" s="497"/>
      <c r="G2244" s="499"/>
    </row>
    <row r="2245" spans="4:7">
      <c r="D2245" s="497"/>
      <c r="E2245" s="498"/>
      <c r="F2245" s="497"/>
      <c r="G2245" s="499"/>
    </row>
    <row r="2246" spans="4:7">
      <c r="D2246" s="497"/>
      <c r="E2246" s="498"/>
      <c r="F2246" s="497"/>
      <c r="G2246" s="499"/>
    </row>
    <row r="2247" spans="4:7">
      <c r="D2247" s="497"/>
      <c r="E2247" s="498"/>
      <c r="F2247" s="497"/>
      <c r="G2247" s="499"/>
    </row>
    <row r="2248" spans="4:7">
      <c r="D2248" s="497"/>
      <c r="E2248" s="498"/>
      <c r="F2248" s="497"/>
      <c r="G2248" s="499"/>
    </row>
    <row r="2249" spans="4:7">
      <c r="D2249" s="497"/>
      <c r="E2249" s="498"/>
      <c r="F2249" s="497"/>
      <c r="G2249" s="499"/>
    </row>
    <row r="2250" spans="4:7">
      <c r="D2250" s="497"/>
      <c r="E2250" s="498"/>
      <c r="F2250" s="497"/>
      <c r="G2250" s="499"/>
    </row>
    <row r="2251" spans="4:7">
      <c r="D2251" s="497"/>
      <c r="E2251" s="498"/>
      <c r="F2251" s="497"/>
      <c r="G2251" s="499"/>
    </row>
    <row r="2252" spans="4:7">
      <c r="D2252" s="497"/>
      <c r="E2252" s="498"/>
      <c r="F2252" s="497"/>
      <c r="G2252" s="499"/>
    </row>
    <row r="2253" spans="4:7">
      <c r="D2253" s="497"/>
      <c r="E2253" s="498"/>
      <c r="F2253" s="497"/>
      <c r="G2253" s="499"/>
    </row>
    <row r="2254" spans="4:7">
      <c r="D2254" s="497"/>
      <c r="E2254" s="498"/>
      <c r="F2254" s="497"/>
      <c r="G2254" s="499"/>
    </row>
    <row r="2255" spans="4:7">
      <c r="D2255" s="497"/>
      <c r="E2255" s="498"/>
      <c r="F2255" s="497"/>
      <c r="G2255" s="499"/>
    </row>
    <row r="2256" spans="4:7">
      <c r="D2256" s="497"/>
      <c r="E2256" s="498"/>
      <c r="F2256" s="497"/>
      <c r="G2256" s="499"/>
    </row>
    <row r="2257" spans="4:7">
      <c r="D2257" s="497"/>
      <c r="E2257" s="498"/>
      <c r="F2257" s="497"/>
      <c r="G2257" s="499"/>
    </row>
    <row r="2258" spans="4:7">
      <c r="D2258" s="497"/>
      <c r="E2258" s="498"/>
      <c r="F2258" s="497"/>
      <c r="G2258" s="499"/>
    </row>
    <row r="2259" spans="4:7">
      <c r="D2259" s="497"/>
      <c r="E2259" s="498"/>
      <c r="F2259" s="497"/>
      <c r="G2259" s="499"/>
    </row>
    <row r="2260" spans="4:7">
      <c r="D2260" s="497"/>
      <c r="E2260" s="498"/>
      <c r="F2260" s="497"/>
      <c r="G2260" s="499"/>
    </row>
    <row r="2261" spans="4:7">
      <c r="D2261" s="497"/>
      <c r="E2261" s="498"/>
      <c r="F2261" s="497"/>
      <c r="G2261" s="499"/>
    </row>
    <row r="2262" spans="4:7">
      <c r="D2262" s="497"/>
      <c r="E2262" s="498"/>
      <c r="F2262" s="497"/>
      <c r="G2262" s="499"/>
    </row>
    <row r="2263" spans="4:7">
      <c r="D2263" s="497"/>
      <c r="E2263" s="498"/>
      <c r="F2263" s="497"/>
      <c r="G2263" s="499"/>
    </row>
    <row r="2264" spans="4:7">
      <c r="D2264" s="497"/>
      <c r="E2264" s="498"/>
      <c r="F2264" s="497"/>
      <c r="G2264" s="499"/>
    </row>
    <row r="2265" spans="4:7">
      <c r="D2265" s="497"/>
      <c r="E2265" s="498"/>
      <c r="F2265" s="497"/>
      <c r="G2265" s="499"/>
    </row>
    <row r="2266" spans="4:7">
      <c r="D2266" s="497"/>
      <c r="E2266" s="498"/>
      <c r="F2266" s="497"/>
      <c r="G2266" s="499"/>
    </row>
    <row r="2267" spans="4:7">
      <c r="D2267" s="497"/>
      <c r="E2267" s="498"/>
      <c r="F2267" s="497"/>
      <c r="G2267" s="499"/>
    </row>
    <row r="2268" spans="4:7">
      <c r="D2268" s="497"/>
      <c r="E2268" s="498"/>
      <c r="F2268" s="497"/>
      <c r="G2268" s="499"/>
    </row>
    <row r="2269" spans="4:7">
      <c r="D2269" s="497"/>
      <c r="E2269" s="498"/>
      <c r="F2269" s="497"/>
      <c r="G2269" s="499"/>
    </row>
    <row r="2270" spans="4:7">
      <c r="D2270" s="497"/>
      <c r="E2270" s="498"/>
      <c r="F2270" s="497"/>
      <c r="G2270" s="499"/>
    </row>
    <row r="2271" spans="4:7">
      <c r="D2271" s="497"/>
      <c r="E2271" s="498"/>
      <c r="F2271" s="497"/>
      <c r="G2271" s="499"/>
    </row>
    <row r="2272" spans="4:7">
      <c r="D2272" s="497"/>
      <c r="E2272" s="498"/>
      <c r="F2272" s="497"/>
      <c r="G2272" s="499"/>
    </row>
    <row r="2273" spans="4:7">
      <c r="D2273" s="497"/>
      <c r="E2273" s="498"/>
      <c r="F2273" s="497"/>
      <c r="G2273" s="499"/>
    </row>
    <row r="2274" spans="4:7">
      <c r="D2274" s="497"/>
      <c r="E2274" s="498"/>
      <c r="F2274" s="497"/>
      <c r="G2274" s="499"/>
    </row>
    <row r="2275" spans="4:7">
      <c r="D2275" s="497"/>
      <c r="E2275" s="498"/>
      <c r="F2275" s="497"/>
      <c r="G2275" s="499"/>
    </row>
    <row r="2276" spans="4:7">
      <c r="D2276" s="497"/>
      <c r="E2276" s="498"/>
      <c r="F2276" s="497"/>
      <c r="G2276" s="499"/>
    </row>
    <row r="2277" spans="4:7">
      <c r="D2277" s="497"/>
      <c r="E2277" s="498"/>
      <c r="F2277" s="497"/>
      <c r="G2277" s="499"/>
    </row>
    <row r="2278" spans="4:7">
      <c r="D2278" s="497"/>
      <c r="E2278" s="498"/>
      <c r="F2278" s="497"/>
      <c r="G2278" s="499"/>
    </row>
    <row r="2279" spans="4:7">
      <c r="D2279" s="497"/>
      <c r="E2279" s="498"/>
      <c r="F2279" s="497"/>
      <c r="G2279" s="499"/>
    </row>
    <row r="2280" spans="4:7">
      <c r="D2280" s="497"/>
      <c r="E2280" s="498"/>
      <c r="F2280" s="497"/>
      <c r="G2280" s="499"/>
    </row>
    <row r="2281" spans="4:7">
      <c r="D2281" s="497"/>
      <c r="E2281" s="498"/>
      <c r="F2281" s="497"/>
      <c r="G2281" s="499"/>
    </row>
    <row r="2282" spans="4:7">
      <c r="D2282" s="497"/>
      <c r="E2282" s="498"/>
      <c r="F2282" s="497"/>
      <c r="G2282" s="499"/>
    </row>
    <row r="2283" spans="4:7">
      <c r="D2283" s="497"/>
      <c r="E2283" s="498"/>
      <c r="F2283" s="497"/>
      <c r="G2283" s="499"/>
    </row>
    <row r="2284" spans="4:7">
      <c r="D2284" s="497"/>
      <c r="E2284" s="498"/>
      <c r="F2284" s="497"/>
      <c r="G2284" s="499"/>
    </row>
    <row r="2285" spans="4:7">
      <c r="D2285" s="497"/>
      <c r="E2285" s="498"/>
      <c r="F2285" s="497"/>
      <c r="G2285" s="499"/>
    </row>
    <row r="2286" spans="4:7">
      <c r="D2286" s="497"/>
      <c r="E2286" s="498"/>
      <c r="F2286" s="497"/>
      <c r="G2286" s="499"/>
    </row>
    <row r="2287" spans="4:7">
      <c r="D2287" s="497"/>
      <c r="E2287" s="498"/>
      <c r="F2287" s="497"/>
      <c r="G2287" s="499"/>
    </row>
    <row r="2288" spans="4:7">
      <c r="D2288" s="497"/>
      <c r="E2288" s="498"/>
      <c r="F2288" s="497"/>
      <c r="G2288" s="499"/>
    </row>
    <row r="2289" spans="4:7">
      <c r="D2289" s="497"/>
      <c r="E2289" s="498"/>
      <c r="F2289" s="497"/>
      <c r="G2289" s="499"/>
    </row>
    <row r="2290" spans="4:7">
      <c r="D2290" s="497"/>
      <c r="E2290" s="498"/>
      <c r="F2290" s="497"/>
      <c r="G2290" s="499"/>
    </row>
    <row r="2291" spans="4:7">
      <c r="D2291" s="497"/>
      <c r="E2291" s="498"/>
      <c r="F2291" s="497"/>
      <c r="G2291" s="499"/>
    </row>
    <row r="2292" spans="4:7">
      <c r="D2292" s="497"/>
      <c r="E2292" s="498"/>
      <c r="F2292" s="497"/>
      <c r="G2292" s="499"/>
    </row>
    <row r="2293" spans="4:7">
      <c r="D2293" s="497"/>
      <c r="E2293" s="498"/>
      <c r="F2293" s="497"/>
      <c r="G2293" s="499"/>
    </row>
    <row r="2294" spans="4:7">
      <c r="D2294" s="497"/>
      <c r="E2294" s="498"/>
      <c r="F2294" s="497"/>
      <c r="G2294" s="499"/>
    </row>
    <row r="2295" spans="4:7">
      <c r="D2295" s="497"/>
      <c r="E2295" s="498"/>
      <c r="F2295" s="497"/>
      <c r="G2295" s="499"/>
    </row>
    <row r="2296" spans="4:7">
      <c r="D2296" s="497"/>
      <c r="E2296" s="498"/>
      <c r="F2296" s="497"/>
      <c r="G2296" s="499"/>
    </row>
    <row r="2297" spans="4:7">
      <c r="D2297" s="497"/>
      <c r="E2297" s="498"/>
      <c r="F2297" s="497"/>
      <c r="G2297" s="499"/>
    </row>
    <row r="2298" spans="4:7">
      <c r="D2298" s="497"/>
      <c r="E2298" s="498"/>
      <c r="F2298" s="497"/>
      <c r="G2298" s="499"/>
    </row>
    <row r="2299" spans="4:7">
      <c r="D2299" s="497"/>
      <c r="E2299" s="498"/>
      <c r="F2299" s="497"/>
      <c r="G2299" s="499"/>
    </row>
    <row r="2300" spans="4:7">
      <c r="D2300" s="497"/>
      <c r="E2300" s="498"/>
      <c r="F2300" s="497"/>
      <c r="G2300" s="499"/>
    </row>
    <row r="2301" spans="4:7">
      <c r="D2301" s="497"/>
      <c r="E2301" s="498"/>
      <c r="F2301" s="497"/>
      <c r="G2301" s="499"/>
    </row>
    <row r="2302" spans="4:7">
      <c r="D2302" s="497"/>
      <c r="E2302" s="498"/>
      <c r="F2302" s="497"/>
      <c r="G2302" s="499"/>
    </row>
    <row r="2303" spans="4:7">
      <c r="D2303" s="497"/>
      <c r="E2303" s="498"/>
      <c r="F2303" s="497"/>
      <c r="G2303" s="499"/>
    </row>
    <row r="2304" spans="4:7">
      <c r="D2304" s="497"/>
      <c r="E2304" s="498"/>
      <c r="F2304" s="497"/>
      <c r="G2304" s="499"/>
    </row>
    <row r="2305" spans="4:7">
      <c r="D2305" s="497"/>
      <c r="E2305" s="498"/>
      <c r="F2305" s="497"/>
      <c r="G2305" s="499"/>
    </row>
    <row r="2306" spans="4:7">
      <c r="D2306" s="497"/>
      <c r="E2306" s="498"/>
      <c r="F2306" s="497"/>
      <c r="G2306" s="499"/>
    </row>
    <row r="2307" spans="4:7">
      <c r="D2307" s="497"/>
      <c r="E2307" s="498"/>
      <c r="F2307" s="497"/>
      <c r="G2307" s="499"/>
    </row>
    <row r="2308" spans="4:7">
      <c r="D2308" s="497"/>
      <c r="E2308" s="498"/>
      <c r="F2308" s="497"/>
      <c r="G2308" s="499"/>
    </row>
    <row r="2309" spans="4:7">
      <c r="D2309" s="497"/>
      <c r="E2309" s="498"/>
      <c r="F2309" s="497"/>
      <c r="G2309" s="499"/>
    </row>
    <row r="2310" spans="4:7">
      <c r="D2310" s="497"/>
      <c r="E2310" s="498"/>
      <c r="F2310" s="497"/>
      <c r="G2310" s="499"/>
    </row>
    <row r="2311" spans="4:7">
      <c r="D2311" s="497"/>
      <c r="E2311" s="498"/>
      <c r="F2311" s="497"/>
      <c r="G2311" s="499"/>
    </row>
    <row r="2312" spans="4:7">
      <c r="D2312" s="497"/>
      <c r="E2312" s="498"/>
      <c r="F2312" s="497"/>
      <c r="G2312" s="499"/>
    </row>
    <row r="2313" spans="4:7">
      <c r="D2313" s="497"/>
      <c r="E2313" s="498"/>
      <c r="F2313" s="497"/>
      <c r="G2313" s="499"/>
    </row>
    <row r="2314" spans="4:7">
      <c r="D2314" s="497"/>
      <c r="E2314" s="498"/>
      <c r="F2314" s="497"/>
      <c r="G2314" s="499"/>
    </row>
    <row r="2315" spans="4:7">
      <c r="D2315" s="497"/>
      <c r="E2315" s="498"/>
      <c r="F2315" s="497"/>
      <c r="G2315" s="499"/>
    </row>
    <row r="2316" spans="4:7">
      <c r="D2316" s="497"/>
      <c r="E2316" s="498"/>
      <c r="F2316" s="497"/>
      <c r="G2316" s="499"/>
    </row>
    <row r="2317" spans="4:7">
      <c r="D2317" s="497"/>
      <c r="E2317" s="498"/>
      <c r="F2317" s="497"/>
      <c r="G2317" s="499"/>
    </row>
    <row r="2318" spans="4:7">
      <c r="D2318" s="497"/>
      <c r="E2318" s="498"/>
      <c r="F2318" s="497"/>
      <c r="G2318" s="499"/>
    </row>
    <row r="2319" spans="4:7">
      <c r="D2319" s="497"/>
      <c r="E2319" s="498"/>
      <c r="F2319" s="497"/>
      <c r="G2319" s="499"/>
    </row>
    <row r="2320" spans="4:7">
      <c r="D2320" s="497"/>
      <c r="E2320" s="498"/>
      <c r="F2320" s="497"/>
      <c r="G2320" s="499"/>
    </row>
    <row r="2321" spans="4:7">
      <c r="D2321" s="497"/>
      <c r="E2321" s="498"/>
      <c r="F2321" s="497"/>
      <c r="G2321" s="499"/>
    </row>
    <row r="2322" spans="4:7">
      <c r="D2322" s="497"/>
      <c r="E2322" s="498"/>
      <c r="F2322" s="497"/>
      <c r="G2322" s="499"/>
    </row>
    <row r="2323" spans="4:7">
      <c r="D2323" s="497"/>
      <c r="E2323" s="498"/>
      <c r="F2323" s="497"/>
      <c r="G2323" s="499"/>
    </row>
    <row r="2324" spans="4:7">
      <c r="D2324" s="497"/>
      <c r="E2324" s="498"/>
      <c r="F2324" s="497"/>
      <c r="G2324" s="499"/>
    </row>
    <row r="2325" spans="4:7">
      <c r="D2325" s="497"/>
      <c r="E2325" s="498"/>
      <c r="F2325" s="497"/>
      <c r="G2325" s="499"/>
    </row>
    <row r="2326" spans="4:7">
      <c r="D2326" s="497"/>
      <c r="E2326" s="498"/>
      <c r="F2326" s="497"/>
      <c r="G2326" s="499"/>
    </row>
    <row r="2327" spans="4:7">
      <c r="D2327" s="497"/>
      <c r="E2327" s="498"/>
      <c r="F2327" s="497"/>
      <c r="G2327" s="499"/>
    </row>
    <row r="2328" spans="4:7">
      <c r="D2328" s="497"/>
      <c r="E2328" s="498"/>
      <c r="F2328" s="497"/>
      <c r="G2328" s="499"/>
    </row>
    <row r="2329" spans="4:7">
      <c r="D2329" s="497"/>
      <c r="E2329" s="498"/>
      <c r="F2329" s="497"/>
      <c r="G2329" s="499"/>
    </row>
    <row r="2330" spans="4:7">
      <c r="D2330" s="497"/>
      <c r="E2330" s="498"/>
      <c r="F2330" s="497"/>
      <c r="G2330" s="499"/>
    </row>
    <row r="2331" spans="4:7">
      <c r="D2331" s="497"/>
      <c r="E2331" s="498"/>
      <c r="F2331" s="497"/>
      <c r="G2331" s="499"/>
    </row>
    <row r="2332" spans="4:7">
      <c r="D2332" s="497"/>
      <c r="E2332" s="498"/>
      <c r="F2332" s="497"/>
      <c r="G2332" s="499"/>
    </row>
    <row r="2333" spans="4:7">
      <c r="D2333" s="497"/>
      <c r="E2333" s="498"/>
      <c r="F2333" s="497"/>
      <c r="G2333" s="499"/>
    </row>
    <row r="2334" spans="4:7">
      <c r="D2334" s="497"/>
      <c r="E2334" s="498"/>
      <c r="F2334" s="497"/>
      <c r="G2334" s="499"/>
    </row>
    <row r="2335" spans="4:7">
      <c r="D2335" s="497"/>
      <c r="E2335" s="498"/>
      <c r="F2335" s="497"/>
      <c r="G2335" s="499"/>
    </row>
    <row r="2336" spans="4:7">
      <c r="D2336" s="497"/>
      <c r="E2336" s="498"/>
      <c r="F2336" s="497"/>
      <c r="G2336" s="499"/>
    </row>
    <row r="2337" spans="4:7">
      <c r="D2337" s="497"/>
      <c r="E2337" s="498"/>
      <c r="F2337" s="497"/>
      <c r="G2337" s="499"/>
    </row>
    <row r="2338" spans="4:7">
      <c r="D2338" s="497"/>
      <c r="E2338" s="498"/>
      <c r="F2338" s="497"/>
      <c r="G2338" s="499"/>
    </row>
    <row r="2339" spans="4:7">
      <c r="D2339" s="497"/>
      <c r="E2339" s="498"/>
      <c r="F2339" s="497"/>
      <c r="G2339" s="499"/>
    </row>
    <row r="2340" spans="4:7">
      <c r="D2340" s="497"/>
      <c r="E2340" s="498"/>
      <c r="F2340" s="497"/>
      <c r="G2340" s="499"/>
    </row>
    <row r="2341" spans="4:7">
      <c r="D2341" s="497"/>
      <c r="E2341" s="498"/>
      <c r="F2341" s="497"/>
      <c r="G2341" s="499"/>
    </row>
    <row r="2342" spans="4:7">
      <c r="D2342" s="497"/>
      <c r="E2342" s="498"/>
      <c r="F2342" s="497"/>
      <c r="G2342" s="499"/>
    </row>
    <row r="2343" spans="4:7">
      <c r="D2343" s="497"/>
      <c r="E2343" s="498"/>
      <c r="F2343" s="497"/>
      <c r="G2343" s="499"/>
    </row>
    <row r="2344" spans="4:7">
      <c r="D2344" s="497"/>
      <c r="E2344" s="498"/>
      <c r="F2344" s="497"/>
      <c r="G2344" s="499"/>
    </row>
    <row r="2345" spans="4:7">
      <c r="D2345" s="497"/>
      <c r="E2345" s="498"/>
      <c r="F2345" s="497"/>
      <c r="G2345" s="499"/>
    </row>
    <row r="2346" spans="4:7">
      <c r="D2346" s="497"/>
      <c r="E2346" s="498"/>
      <c r="F2346" s="497"/>
      <c r="G2346" s="499"/>
    </row>
    <row r="2347" spans="4:7">
      <c r="D2347" s="497"/>
      <c r="E2347" s="498"/>
      <c r="F2347" s="497"/>
      <c r="G2347" s="499"/>
    </row>
    <row r="2348" spans="4:7">
      <c r="D2348" s="497"/>
      <c r="E2348" s="498"/>
      <c r="F2348" s="497"/>
      <c r="G2348" s="499"/>
    </row>
    <row r="2349" spans="4:7">
      <c r="D2349" s="497"/>
      <c r="E2349" s="498"/>
      <c r="F2349" s="497"/>
      <c r="G2349" s="499"/>
    </row>
    <row r="2350" spans="4:7">
      <c r="D2350" s="497"/>
      <c r="E2350" s="498"/>
      <c r="F2350" s="497"/>
      <c r="G2350" s="499"/>
    </row>
    <row r="2351" spans="4:7">
      <c r="D2351" s="497"/>
      <c r="E2351" s="498"/>
      <c r="F2351" s="497"/>
      <c r="G2351" s="499"/>
    </row>
    <row r="2352" spans="4:7">
      <c r="D2352" s="497"/>
      <c r="E2352" s="498"/>
      <c r="F2352" s="497"/>
      <c r="G2352" s="499"/>
    </row>
    <row r="2353" spans="4:7">
      <c r="D2353" s="497"/>
      <c r="E2353" s="498"/>
      <c r="F2353" s="497"/>
      <c r="G2353" s="499"/>
    </row>
    <row r="2354" spans="4:7">
      <c r="D2354" s="497"/>
      <c r="E2354" s="498"/>
      <c r="F2354" s="497"/>
      <c r="G2354" s="499"/>
    </row>
    <row r="2355" spans="4:7">
      <c r="D2355" s="497"/>
      <c r="E2355" s="498"/>
      <c r="F2355" s="497"/>
      <c r="G2355" s="499"/>
    </row>
    <row r="2356" spans="4:7">
      <c r="D2356" s="497"/>
      <c r="E2356" s="498"/>
      <c r="F2356" s="497"/>
      <c r="G2356" s="499"/>
    </row>
    <row r="2357" spans="4:7">
      <c r="D2357" s="497"/>
      <c r="E2357" s="498"/>
      <c r="F2357" s="497"/>
      <c r="G2357" s="499"/>
    </row>
    <row r="2358" spans="4:7">
      <c r="D2358" s="497"/>
      <c r="E2358" s="498"/>
      <c r="F2358" s="497"/>
      <c r="G2358" s="499"/>
    </row>
    <row r="2359" spans="4:7">
      <c r="D2359" s="497"/>
      <c r="E2359" s="498"/>
      <c r="F2359" s="497"/>
      <c r="G2359" s="499"/>
    </row>
    <row r="2360" spans="4:7">
      <c r="D2360" s="497"/>
      <c r="E2360" s="498"/>
      <c r="F2360" s="497"/>
      <c r="G2360" s="499"/>
    </row>
    <row r="2361" spans="4:7">
      <c r="D2361" s="497"/>
      <c r="E2361" s="498"/>
      <c r="F2361" s="497"/>
      <c r="G2361" s="499"/>
    </row>
    <row r="2362" spans="4:7">
      <c r="D2362" s="497"/>
      <c r="E2362" s="498"/>
      <c r="F2362" s="497"/>
      <c r="G2362" s="499"/>
    </row>
    <row r="2363" spans="4:7">
      <c r="D2363" s="497"/>
      <c r="E2363" s="498"/>
      <c r="F2363" s="497"/>
      <c r="G2363" s="499"/>
    </row>
    <row r="2364" spans="4:7">
      <c r="D2364" s="497"/>
      <c r="E2364" s="498"/>
      <c r="F2364" s="497"/>
      <c r="G2364" s="499"/>
    </row>
    <row r="2365" spans="4:7">
      <c r="D2365" s="497"/>
      <c r="E2365" s="498"/>
      <c r="F2365" s="497"/>
      <c r="G2365" s="499"/>
    </row>
    <row r="2366" spans="4:7">
      <c r="D2366" s="497"/>
      <c r="E2366" s="498"/>
      <c r="F2366" s="497"/>
      <c r="G2366" s="499"/>
    </row>
    <row r="2367" spans="4:7">
      <c r="D2367" s="497"/>
      <c r="E2367" s="498"/>
      <c r="F2367" s="497"/>
      <c r="G2367" s="499"/>
    </row>
    <row r="2368" spans="4:7">
      <c r="D2368" s="497"/>
      <c r="E2368" s="498"/>
      <c r="F2368" s="497"/>
      <c r="G2368" s="499"/>
    </row>
    <row r="2369" spans="4:7">
      <c r="D2369" s="497"/>
      <c r="E2369" s="498"/>
      <c r="F2369" s="497"/>
      <c r="G2369" s="499"/>
    </row>
    <row r="2370" spans="4:7">
      <c r="D2370" s="497"/>
      <c r="E2370" s="498"/>
      <c r="F2370" s="497"/>
      <c r="G2370" s="499"/>
    </row>
    <row r="2371" spans="4:7">
      <c r="D2371" s="497"/>
      <c r="E2371" s="498"/>
      <c r="F2371" s="497"/>
      <c r="G2371" s="499"/>
    </row>
    <row r="2372" spans="4:7">
      <c r="D2372" s="497"/>
      <c r="E2372" s="498"/>
      <c r="F2372" s="497"/>
      <c r="G2372" s="499"/>
    </row>
    <row r="2373" spans="4:7">
      <c r="D2373" s="497"/>
      <c r="E2373" s="498"/>
      <c r="F2373" s="497"/>
      <c r="G2373" s="499"/>
    </row>
    <row r="2374" spans="4:7">
      <c r="D2374" s="497"/>
      <c r="E2374" s="498"/>
      <c r="F2374" s="497"/>
      <c r="G2374" s="499"/>
    </row>
    <row r="2375" spans="4:7">
      <c r="D2375" s="497"/>
      <c r="E2375" s="498"/>
      <c r="F2375" s="497"/>
      <c r="G2375" s="499"/>
    </row>
    <row r="2376" spans="4:7">
      <c r="D2376" s="497"/>
      <c r="E2376" s="498"/>
      <c r="F2376" s="497"/>
      <c r="G2376" s="499"/>
    </row>
    <row r="2377" spans="4:7">
      <c r="D2377" s="497"/>
      <c r="E2377" s="498"/>
      <c r="F2377" s="497"/>
      <c r="G2377" s="499"/>
    </row>
    <row r="2378" spans="4:7">
      <c r="D2378" s="497"/>
      <c r="E2378" s="498"/>
      <c r="F2378" s="497"/>
      <c r="G2378" s="499"/>
    </row>
    <row r="2379" spans="4:7">
      <c r="D2379" s="497"/>
      <c r="E2379" s="498"/>
      <c r="F2379" s="497"/>
      <c r="G2379" s="499"/>
    </row>
    <row r="2380" spans="4:7">
      <c r="D2380" s="497"/>
      <c r="E2380" s="498"/>
      <c r="F2380" s="497"/>
      <c r="G2380" s="499"/>
    </row>
    <row r="2381" spans="4:7">
      <c r="D2381" s="497"/>
      <c r="E2381" s="498"/>
      <c r="F2381" s="497"/>
      <c r="G2381" s="499"/>
    </row>
    <row r="2382" spans="4:7">
      <c r="D2382" s="497"/>
      <c r="E2382" s="498"/>
      <c r="F2382" s="497"/>
      <c r="G2382" s="499"/>
    </row>
    <row r="2383" spans="4:7">
      <c r="D2383" s="497"/>
      <c r="E2383" s="498"/>
      <c r="F2383" s="497"/>
      <c r="G2383" s="499"/>
    </row>
    <row r="2384" spans="4:7">
      <c r="D2384" s="497"/>
      <c r="E2384" s="498"/>
      <c r="F2384" s="497"/>
      <c r="G2384" s="499"/>
    </row>
    <row r="2385" spans="4:7">
      <c r="D2385" s="497"/>
      <c r="E2385" s="498"/>
      <c r="F2385" s="497"/>
      <c r="G2385" s="499"/>
    </row>
    <row r="2386" spans="4:7">
      <c r="D2386" s="497"/>
      <c r="E2386" s="498"/>
      <c r="F2386" s="497"/>
      <c r="G2386" s="499"/>
    </row>
    <row r="2387" spans="4:7">
      <c r="D2387" s="497"/>
      <c r="E2387" s="498"/>
      <c r="F2387" s="497"/>
      <c r="G2387" s="499"/>
    </row>
    <row r="2388" spans="4:7">
      <c r="D2388" s="497"/>
      <c r="E2388" s="498"/>
      <c r="F2388" s="497"/>
      <c r="G2388" s="499"/>
    </row>
    <row r="2389" spans="4:7">
      <c r="D2389" s="497"/>
      <c r="E2389" s="498"/>
      <c r="F2389" s="497"/>
      <c r="G2389" s="499"/>
    </row>
    <row r="2390" spans="4:7">
      <c r="D2390" s="497"/>
      <c r="E2390" s="498"/>
      <c r="F2390" s="497"/>
      <c r="G2390" s="499"/>
    </row>
    <row r="2391" spans="4:7">
      <c r="D2391" s="497"/>
      <c r="E2391" s="498"/>
      <c r="F2391" s="497"/>
      <c r="G2391" s="499"/>
    </row>
    <row r="2392" spans="4:7">
      <c r="D2392" s="497"/>
      <c r="E2392" s="498"/>
      <c r="F2392" s="497"/>
      <c r="G2392" s="499"/>
    </row>
    <row r="2393" spans="4:7">
      <c r="D2393" s="497"/>
      <c r="E2393" s="498"/>
      <c r="F2393" s="497"/>
      <c r="G2393" s="499"/>
    </row>
    <row r="2394" spans="4:7">
      <c r="D2394" s="497"/>
      <c r="E2394" s="498"/>
      <c r="F2394" s="497"/>
      <c r="G2394" s="499"/>
    </row>
    <row r="2395" spans="4:7">
      <c r="D2395" s="497"/>
      <c r="E2395" s="498"/>
      <c r="F2395" s="497"/>
      <c r="G2395" s="499"/>
    </row>
    <row r="2396" spans="4:7">
      <c r="D2396" s="497"/>
      <c r="E2396" s="498"/>
      <c r="F2396" s="497"/>
      <c r="G2396" s="499"/>
    </row>
    <row r="2397" spans="4:7">
      <c r="D2397" s="497"/>
      <c r="E2397" s="498"/>
      <c r="F2397" s="497"/>
      <c r="G2397" s="499"/>
    </row>
    <row r="2398" spans="4:7">
      <c r="D2398" s="497"/>
      <c r="E2398" s="498"/>
      <c r="F2398" s="497"/>
      <c r="G2398" s="499"/>
    </row>
    <row r="2399" spans="4:7">
      <c r="D2399" s="497"/>
      <c r="E2399" s="498"/>
      <c r="F2399" s="497"/>
      <c r="G2399" s="499"/>
    </row>
    <row r="2400" spans="4:7">
      <c r="D2400" s="497"/>
      <c r="E2400" s="498"/>
      <c r="F2400" s="497"/>
      <c r="G2400" s="499"/>
    </row>
    <row r="2401" spans="4:7">
      <c r="D2401" s="497"/>
      <c r="E2401" s="498"/>
      <c r="F2401" s="497"/>
      <c r="G2401" s="499"/>
    </row>
    <row r="2402" spans="4:7">
      <c r="D2402" s="497"/>
      <c r="E2402" s="498"/>
      <c r="F2402" s="497"/>
      <c r="G2402" s="499"/>
    </row>
    <row r="2403" spans="4:7">
      <c r="D2403" s="497"/>
      <c r="E2403" s="498"/>
      <c r="F2403" s="497"/>
      <c r="G2403" s="499"/>
    </row>
    <row r="2404" spans="4:7">
      <c r="D2404" s="497"/>
      <c r="E2404" s="498"/>
      <c r="F2404" s="497"/>
      <c r="G2404" s="499"/>
    </row>
    <row r="2405" spans="4:7">
      <c r="D2405" s="497"/>
      <c r="E2405" s="498"/>
      <c r="F2405" s="497"/>
      <c r="G2405" s="499"/>
    </row>
    <row r="2406" spans="4:7">
      <c r="D2406" s="497"/>
      <c r="E2406" s="498"/>
      <c r="F2406" s="497"/>
      <c r="G2406" s="499"/>
    </row>
    <row r="2407" spans="4:7">
      <c r="D2407" s="497"/>
      <c r="E2407" s="498"/>
      <c r="F2407" s="497"/>
      <c r="G2407" s="499"/>
    </row>
    <row r="2408" spans="4:7">
      <c r="D2408" s="497"/>
      <c r="E2408" s="498"/>
      <c r="F2408" s="497"/>
      <c r="G2408" s="499"/>
    </row>
    <row r="2409" spans="4:7">
      <c r="D2409" s="497"/>
      <c r="E2409" s="498"/>
      <c r="F2409" s="497"/>
      <c r="G2409" s="499"/>
    </row>
    <row r="2410" spans="4:7">
      <c r="D2410" s="497"/>
      <c r="E2410" s="498"/>
      <c r="F2410" s="497"/>
      <c r="G2410" s="499"/>
    </row>
    <row r="2411" spans="4:7">
      <c r="D2411" s="497"/>
      <c r="E2411" s="498"/>
      <c r="F2411" s="497"/>
      <c r="G2411" s="499"/>
    </row>
    <row r="2412" spans="4:7">
      <c r="D2412" s="497"/>
      <c r="E2412" s="498"/>
      <c r="F2412" s="497"/>
      <c r="G2412" s="499"/>
    </row>
    <row r="2413" spans="4:7">
      <c r="D2413" s="497"/>
      <c r="E2413" s="498"/>
      <c r="F2413" s="497"/>
      <c r="G2413" s="499"/>
    </row>
    <row r="2414" spans="4:7">
      <c r="D2414" s="497"/>
      <c r="E2414" s="498"/>
      <c r="F2414" s="497"/>
      <c r="G2414" s="499"/>
    </row>
    <row r="2415" spans="4:7">
      <c r="D2415" s="497"/>
      <c r="E2415" s="498"/>
      <c r="F2415" s="497"/>
      <c r="G2415" s="499"/>
    </row>
    <row r="2416" spans="4:7">
      <c r="D2416" s="497"/>
      <c r="E2416" s="498"/>
      <c r="F2416" s="497"/>
      <c r="G2416" s="499"/>
    </row>
    <row r="2417" spans="4:7">
      <c r="D2417" s="497"/>
      <c r="E2417" s="498"/>
      <c r="F2417" s="497"/>
      <c r="G2417" s="499"/>
    </row>
    <row r="2418" spans="4:7">
      <c r="D2418" s="497"/>
      <c r="E2418" s="498"/>
      <c r="F2418" s="497"/>
      <c r="G2418" s="499"/>
    </row>
    <row r="2419" spans="4:7">
      <c r="D2419" s="497"/>
      <c r="E2419" s="498"/>
      <c r="F2419" s="497"/>
      <c r="G2419" s="499"/>
    </row>
    <row r="2420" spans="4:7">
      <c r="D2420" s="497"/>
      <c r="E2420" s="498"/>
      <c r="F2420" s="497"/>
      <c r="G2420" s="499"/>
    </row>
    <row r="2421" spans="4:7">
      <c r="D2421" s="497"/>
      <c r="E2421" s="498"/>
      <c r="F2421" s="497"/>
      <c r="G2421" s="499"/>
    </row>
    <row r="2422" spans="4:7">
      <c r="D2422" s="497"/>
      <c r="E2422" s="498"/>
      <c r="F2422" s="497"/>
      <c r="G2422" s="499"/>
    </row>
    <row r="2423" spans="4:7">
      <c r="D2423" s="497"/>
      <c r="E2423" s="498"/>
      <c r="F2423" s="497"/>
      <c r="G2423" s="499"/>
    </row>
    <row r="2424" spans="4:7">
      <c r="D2424" s="497"/>
      <c r="E2424" s="498"/>
      <c r="F2424" s="497"/>
      <c r="G2424" s="499"/>
    </row>
    <row r="2425" spans="4:7">
      <c r="D2425" s="497"/>
      <c r="E2425" s="498"/>
      <c r="F2425" s="497"/>
      <c r="G2425" s="499"/>
    </row>
    <row r="2426" spans="4:7">
      <c r="D2426" s="497"/>
      <c r="E2426" s="498"/>
      <c r="F2426" s="497"/>
      <c r="G2426" s="499"/>
    </row>
    <row r="2427" spans="4:7">
      <c r="D2427" s="497"/>
      <c r="E2427" s="498"/>
      <c r="F2427" s="497"/>
      <c r="G2427" s="499"/>
    </row>
    <row r="2428" spans="4:7">
      <c r="D2428" s="497"/>
      <c r="E2428" s="498"/>
      <c r="F2428" s="497"/>
      <c r="G2428" s="499"/>
    </row>
    <row r="2429" spans="4:7">
      <c r="D2429" s="497"/>
      <c r="E2429" s="498"/>
      <c r="F2429" s="497"/>
      <c r="G2429" s="499"/>
    </row>
    <row r="2430" spans="4:7">
      <c r="D2430" s="497"/>
      <c r="E2430" s="498"/>
      <c r="F2430" s="497"/>
      <c r="G2430" s="499"/>
    </row>
    <row r="2431" spans="4:7">
      <c r="D2431" s="497"/>
      <c r="E2431" s="498"/>
      <c r="F2431" s="497"/>
      <c r="G2431" s="499"/>
    </row>
    <row r="2432" spans="4:7">
      <c r="D2432" s="497"/>
      <c r="E2432" s="498"/>
      <c r="F2432" s="497"/>
      <c r="G2432" s="499"/>
    </row>
    <row r="2433" spans="4:7">
      <c r="D2433" s="497"/>
      <c r="E2433" s="498"/>
      <c r="F2433" s="497"/>
      <c r="G2433" s="499"/>
    </row>
    <row r="2434" spans="4:7">
      <c r="D2434" s="497"/>
      <c r="E2434" s="498"/>
      <c r="F2434" s="497"/>
      <c r="G2434" s="499"/>
    </row>
    <row r="2435" spans="4:7">
      <c r="D2435" s="497"/>
      <c r="E2435" s="498"/>
      <c r="F2435" s="497"/>
      <c r="G2435" s="499"/>
    </row>
    <row r="2436" spans="4:7">
      <c r="D2436" s="497"/>
      <c r="E2436" s="498"/>
      <c r="F2436" s="497"/>
      <c r="G2436" s="499"/>
    </row>
    <row r="2437" spans="4:7">
      <c r="D2437" s="497"/>
      <c r="E2437" s="498"/>
      <c r="F2437" s="497"/>
      <c r="G2437" s="499"/>
    </row>
    <row r="2438" spans="4:7">
      <c r="D2438" s="497"/>
      <c r="E2438" s="498"/>
      <c r="F2438" s="497"/>
      <c r="G2438" s="499"/>
    </row>
    <row r="2439" spans="4:7">
      <c r="D2439" s="497"/>
      <c r="E2439" s="498"/>
      <c r="F2439" s="497"/>
      <c r="G2439" s="499"/>
    </row>
    <row r="2440" spans="4:7">
      <c r="D2440" s="497"/>
      <c r="E2440" s="498"/>
      <c r="F2440" s="497"/>
      <c r="G2440" s="499"/>
    </row>
    <row r="2441" spans="4:7">
      <c r="D2441" s="497"/>
      <c r="E2441" s="498"/>
      <c r="F2441" s="497"/>
      <c r="G2441" s="499"/>
    </row>
    <row r="2442" spans="4:7">
      <c r="D2442" s="497"/>
      <c r="E2442" s="498"/>
      <c r="F2442" s="497"/>
      <c r="G2442" s="499"/>
    </row>
    <row r="2443" spans="4:7">
      <c r="D2443" s="497"/>
      <c r="E2443" s="498"/>
      <c r="F2443" s="497"/>
      <c r="G2443" s="499"/>
    </row>
    <row r="2444" spans="4:7">
      <c r="D2444" s="497"/>
      <c r="E2444" s="498"/>
      <c r="F2444" s="497"/>
      <c r="G2444" s="499"/>
    </row>
    <row r="2445" spans="4:7">
      <c r="D2445" s="497"/>
      <c r="E2445" s="498"/>
      <c r="F2445" s="497"/>
      <c r="G2445" s="499"/>
    </row>
    <row r="2446" spans="4:7">
      <c r="D2446" s="497"/>
      <c r="E2446" s="498"/>
      <c r="F2446" s="497"/>
      <c r="G2446" s="499"/>
    </row>
    <row r="2447" spans="4:7">
      <c r="D2447" s="497"/>
      <c r="E2447" s="498"/>
      <c r="F2447" s="497"/>
      <c r="G2447" s="499"/>
    </row>
    <row r="2448" spans="4:7">
      <c r="D2448" s="497"/>
      <c r="E2448" s="498"/>
      <c r="F2448" s="497"/>
      <c r="G2448" s="499"/>
    </row>
    <row r="2449" spans="4:7">
      <c r="D2449" s="497"/>
      <c r="E2449" s="498"/>
      <c r="F2449" s="497"/>
      <c r="G2449" s="499"/>
    </row>
    <row r="2450" spans="4:7">
      <c r="D2450" s="497"/>
      <c r="E2450" s="498"/>
      <c r="F2450" s="497"/>
      <c r="G2450" s="499"/>
    </row>
    <row r="2451" spans="4:7">
      <c r="D2451" s="497"/>
      <c r="E2451" s="498"/>
      <c r="F2451" s="497"/>
      <c r="G2451" s="499"/>
    </row>
    <row r="2452" spans="4:7">
      <c r="D2452" s="497"/>
      <c r="E2452" s="498"/>
      <c r="F2452" s="497"/>
      <c r="G2452" s="499"/>
    </row>
    <row r="2453" spans="4:7">
      <c r="D2453" s="497"/>
      <c r="E2453" s="498"/>
      <c r="F2453" s="497"/>
      <c r="G2453" s="499"/>
    </row>
    <row r="2454" spans="4:7">
      <c r="D2454" s="497"/>
      <c r="E2454" s="498"/>
      <c r="F2454" s="497"/>
      <c r="G2454" s="499"/>
    </row>
    <row r="2455" spans="4:7">
      <c r="D2455" s="497"/>
      <c r="E2455" s="498"/>
      <c r="F2455" s="497"/>
      <c r="G2455" s="499"/>
    </row>
    <row r="2456" spans="4:7">
      <c r="D2456" s="497"/>
      <c r="E2456" s="498"/>
      <c r="F2456" s="497"/>
      <c r="G2456" s="499"/>
    </row>
    <row r="2457" spans="4:7">
      <c r="D2457" s="497"/>
      <c r="E2457" s="498"/>
      <c r="F2457" s="497"/>
      <c r="G2457" s="499"/>
    </row>
    <row r="2458" spans="4:7">
      <c r="D2458" s="497"/>
      <c r="E2458" s="498"/>
      <c r="F2458" s="497"/>
      <c r="G2458" s="499"/>
    </row>
    <row r="2459" spans="4:7">
      <c r="D2459" s="497"/>
      <c r="E2459" s="498"/>
      <c r="F2459" s="497"/>
      <c r="G2459" s="499"/>
    </row>
    <row r="2460" spans="4:7">
      <c r="D2460" s="497"/>
      <c r="E2460" s="498"/>
      <c r="F2460" s="497"/>
      <c r="G2460" s="499"/>
    </row>
    <row r="2461" spans="4:7">
      <c r="D2461" s="497"/>
      <c r="E2461" s="498"/>
      <c r="F2461" s="497"/>
      <c r="G2461" s="499"/>
    </row>
    <row r="2462" spans="4:7">
      <c r="D2462" s="497"/>
      <c r="E2462" s="498"/>
      <c r="F2462" s="497"/>
      <c r="G2462" s="499"/>
    </row>
    <row r="2463" spans="4:7">
      <c r="D2463" s="497"/>
      <c r="E2463" s="498"/>
      <c r="F2463" s="497"/>
      <c r="G2463" s="499"/>
    </row>
    <row r="2464" spans="4:7">
      <c r="D2464" s="497"/>
      <c r="E2464" s="498"/>
      <c r="F2464" s="497"/>
      <c r="G2464" s="499"/>
    </row>
    <row r="2465" spans="4:7">
      <c r="D2465" s="497"/>
      <c r="E2465" s="498"/>
      <c r="F2465" s="497"/>
      <c r="G2465" s="499"/>
    </row>
    <row r="2466" spans="4:7">
      <c r="D2466" s="497"/>
      <c r="E2466" s="498"/>
      <c r="F2466" s="497"/>
      <c r="G2466" s="499"/>
    </row>
    <row r="2467" spans="4:7">
      <c r="D2467" s="497"/>
      <c r="E2467" s="498"/>
      <c r="F2467" s="497"/>
      <c r="G2467" s="499"/>
    </row>
    <row r="2468" spans="4:7">
      <c r="D2468" s="497"/>
      <c r="E2468" s="498"/>
      <c r="F2468" s="497"/>
      <c r="G2468" s="499"/>
    </row>
    <row r="2469" spans="4:7">
      <c r="D2469" s="497"/>
      <c r="E2469" s="498"/>
      <c r="F2469" s="497"/>
      <c r="G2469" s="499"/>
    </row>
    <row r="2470" spans="4:7">
      <c r="D2470" s="497"/>
      <c r="E2470" s="498"/>
      <c r="F2470" s="497"/>
      <c r="G2470" s="499"/>
    </row>
    <row r="2471" spans="4:7">
      <c r="D2471" s="497"/>
      <c r="E2471" s="498"/>
      <c r="F2471" s="497"/>
      <c r="G2471" s="499"/>
    </row>
    <row r="2472" spans="4:7">
      <c r="D2472" s="497"/>
      <c r="E2472" s="498"/>
      <c r="F2472" s="497"/>
      <c r="G2472" s="499"/>
    </row>
    <row r="2473" spans="4:7">
      <c r="D2473" s="497"/>
      <c r="E2473" s="498"/>
      <c r="F2473" s="497"/>
      <c r="G2473" s="499"/>
    </row>
    <row r="2474" spans="4:7">
      <c r="D2474" s="497"/>
      <c r="E2474" s="498"/>
      <c r="F2474" s="497"/>
      <c r="G2474" s="499"/>
    </row>
    <row r="2475" spans="4:7">
      <c r="D2475" s="497"/>
      <c r="E2475" s="498"/>
      <c r="F2475" s="497"/>
      <c r="G2475" s="499"/>
    </row>
    <row r="2476" spans="4:7">
      <c r="D2476" s="497"/>
      <c r="E2476" s="498"/>
      <c r="F2476" s="497"/>
      <c r="G2476" s="499"/>
    </row>
    <row r="2477" spans="4:7">
      <c r="D2477" s="497"/>
      <c r="E2477" s="498"/>
      <c r="F2477" s="497"/>
      <c r="G2477" s="499"/>
    </row>
    <row r="2478" spans="4:7">
      <c r="D2478" s="497"/>
      <c r="E2478" s="498"/>
      <c r="F2478" s="497"/>
      <c r="G2478" s="499"/>
    </row>
    <row r="2479" spans="4:7">
      <c r="D2479" s="497"/>
      <c r="E2479" s="498"/>
      <c r="F2479" s="497"/>
      <c r="G2479" s="499"/>
    </row>
    <row r="2480" spans="4:7">
      <c r="D2480" s="497"/>
      <c r="E2480" s="498"/>
      <c r="F2480" s="497"/>
      <c r="G2480" s="499"/>
    </row>
    <row r="2481" spans="4:7">
      <c r="D2481" s="497"/>
      <c r="E2481" s="498"/>
      <c r="F2481" s="497"/>
      <c r="G2481" s="499"/>
    </row>
    <row r="2482" spans="4:7">
      <c r="D2482" s="497"/>
      <c r="E2482" s="498"/>
      <c r="F2482" s="497"/>
      <c r="G2482" s="499"/>
    </row>
    <row r="2483" spans="4:7">
      <c r="D2483" s="497"/>
      <c r="E2483" s="498"/>
      <c r="F2483" s="497"/>
      <c r="G2483" s="499"/>
    </row>
    <row r="2484" spans="4:7">
      <c r="D2484" s="497"/>
      <c r="E2484" s="498"/>
      <c r="F2484" s="497"/>
      <c r="G2484" s="499"/>
    </row>
    <row r="2485" spans="4:7">
      <c r="D2485" s="497"/>
      <c r="E2485" s="498"/>
      <c r="F2485" s="497"/>
      <c r="G2485" s="499"/>
    </row>
    <row r="2486" spans="4:7">
      <c r="D2486" s="497"/>
      <c r="E2486" s="498"/>
      <c r="F2486" s="497"/>
      <c r="G2486" s="499"/>
    </row>
    <row r="2487" spans="4:7">
      <c r="D2487" s="497"/>
      <c r="E2487" s="498"/>
      <c r="F2487" s="497"/>
      <c r="G2487" s="499"/>
    </row>
    <row r="2488" spans="4:7">
      <c r="D2488" s="497"/>
      <c r="E2488" s="498"/>
      <c r="F2488" s="497"/>
      <c r="G2488" s="499"/>
    </row>
    <row r="2489" spans="4:7">
      <c r="D2489" s="497"/>
      <c r="E2489" s="498"/>
      <c r="F2489" s="497"/>
      <c r="G2489" s="499"/>
    </row>
    <row r="2490" spans="4:7">
      <c r="D2490" s="497"/>
      <c r="E2490" s="498"/>
      <c r="F2490" s="497"/>
      <c r="G2490" s="499"/>
    </row>
    <row r="2491" spans="4:7">
      <c r="D2491" s="497"/>
      <c r="E2491" s="498"/>
      <c r="F2491" s="497"/>
      <c r="G2491" s="499"/>
    </row>
    <row r="2492" spans="4:7">
      <c r="D2492" s="497"/>
      <c r="E2492" s="498"/>
      <c r="F2492" s="497"/>
      <c r="G2492" s="499"/>
    </row>
    <row r="2493" spans="4:7">
      <c r="D2493" s="497"/>
      <c r="E2493" s="498"/>
      <c r="F2493" s="497"/>
      <c r="G2493" s="499"/>
    </row>
    <row r="2494" spans="4:7">
      <c r="D2494" s="497"/>
      <c r="E2494" s="498"/>
      <c r="F2494" s="497"/>
      <c r="G2494" s="499"/>
    </row>
    <row r="2495" spans="4:7">
      <c r="D2495" s="497"/>
      <c r="E2495" s="498"/>
      <c r="F2495" s="497"/>
      <c r="G2495" s="499"/>
    </row>
    <row r="2496" spans="4:7">
      <c r="D2496" s="497"/>
      <c r="E2496" s="498"/>
      <c r="F2496" s="497"/>
      <c r="G2496" s="499"/>
    </row>
    <row r="2497" spans="4:7">
      <c r="D2497" s="497"/>
      <c r="E2497" s="498"/>
      <c r="F2497" s="497"/>
      <c r="G2497" s="499"/>
    </row>
    <row r="2498" spans="4:7">
      <c r="D2498" s="497"/>
      <c r="E2498" s="498"/>
      <c r="F2498" s="497"/>
      <c r="G2498" s="499"/>
    </row>
    <row r="2499" spans="4:7">
      <c r="D2499" s="497"/>
      <c r="E2499" s="498"/>
      <c r="F2499" s="497"/>
      <c r="G2499" s="499"/>
    </row>
    <row r="2500" spans="4:7">
      <c r="D2500" s="497"/>
      <c r="E2500" s="498"/>
      <c r="F2500" s="497"/>
      <c r="G2500" s="499"/>
    </row>
    <row r="2501" spans="4:7">
      <c r="D2501" s="497"/>
      <c r="E2501" s="498"/>
      <c r="F2501" s="497"/>
      <c r="G2501" s="499"/>
    </row>
    <row r="2502" spans="4:7">
      <c r="D2502" s="497"/>
      <c r="E2502" s="498"/>
      <c r="F2502" s="497"/>
      <c r="G2502" s="499"/>
    </row>
    <row r="2503" spans="4:7">
      <c r="D2503" s="497"/>
      <c r="E2503" s="498"/>
      <c r="F2503" s="497"/>
      <c r="G2503" s="499"/>
    </row>
    <row r="2504" spans="4:7">
      <c r="D2504" s="497"/>
      <c r="E2504" s="498"/>
      <c r="F2504" s="497"/>
      <c r="G2504" s="499"/>
    </row>
    <row r="2505" spans="4:7">
      <c r="D2505" s="497"/>
      <c r="E2505" s="498"/>
      <c r="F2505" s="497"/>
      <c r="G2505" s="499"/>
    </row>
    <row r="2506" spans="4:7">
      <c r="D2506" s="497"/>
      <c r="E2506" s="498"/>
      <c r="F2506" s="497"/>
      <c r="G2506" s="499"/>
    </row>
    <row r="2507" spans="4:7">
      <c r="D2507" s="497"/>
      <c r="E2507" s="498"/>
      <c r="F2507" s="497"/>
      <c r="G2507" s="499"/>
    </row>
    <row r="2508" spans="4:7">
      <c r="D2508" s="497"/>
      <c r="E2508" s="498"/>
      <c r="F2508" s="497"/>
      <c r="G2508" s="499"/>
    </row>
    <row r="2509" spans="4:7">
      <c r="D2509" s="497"/>
      <c r="E2509" s="498"/>
      <c r="F2509" s="497"/>
      <c r="G2509" s="499"/>
    </row>
    <row r="2510" spans="4:7">
      <c r="D2510" s="497"/>
      <c r="E2510" s="498"/>
      <c r="F2510" s="497"/>
      <c r="G2510" s="499"/>
    </row>
    <row r="2511" spans="4:7">
      <c r="D2511" s="497"/>
      <c r="E2511" s="498"/>
      <c r="F2511" s="497"/>
      <c r="G2511" s="499"/>
    </row>
    <row r="2512" spans="4:7">
      <c r="D2512" s="497"/>
      <c r="E2512" s="498"/>
      <c r="F2512" s="497"/>
      <c r="G2512" s="499"/>
    </row>
    <row r="2513" spans="4:7">
      <c r="D2513" s="497"/>
      <c r="E2513" s="498"/>
      <c r="F2513" s="497"/>
      <c r="G2513" s="499"/>
    </row>
    <row r="2514" spans="4:7">
      <c r="D2514" s="497"/>
      <c r="E2514" s="498"/>
      <c r="F2514" s="497"/>
      <c r="G2514" s="499"/>
    </row>
    <row r="2515" spans="4:7">
      <c r="D2515" s="497"/>
      <c r="E2515" s="498"/>
      <c r="F2515" s="497"/>
      <c r="G2515" s="499"/>
    </row>
    <row r="2516" spans="4:7">
      <c r="D2516" s="497"/>
      <c r="E2516" s="498"/>
      <c r="F2516" s="497"/>
      <c r="G2516" s="499"/>
    </row>
    <row r="2517" spans="4:7">
      <c r="D2517" s="497"/>
      <c r="E2517" s="498"/>
      <c r="F2517" s="497"/>
      <c r="G2517" s="499"/>
    </row>
    <row r="2518" spans="4:7">
      <c r="D2518" s="497"/>
      <c r="E2518" s="498"/>
      <c r="F2518" s="497"/>
      <c r="G2518" s="499"/>
    </row>
    <row r="2519" spans="4:7">
      <c r="D2519" s="497"/>
      <c r="E2519" s="498"/>
      <c r="F2519" s="497"/>
      <c r="G2519" s="499"/>
    </row>
    <row r="2520" spans="4:7">
      <c r="D2520" s="497"/>
      <c r="E2520" s="498"/>
      <c r="F2520" s="497"/>
      <c r="G2520" s="499"/>
    </row>
    <row r="2521" spans="4:7">
      <c r="D2521" s="497"/>
      <c r="E2521" s="498"/>
      <c r="F2521" s="497"/>
      <c r="G2521" s="499"/>
    </row>
    <row r="2522" spans="4:7">
      <c r="D2522" s="497"/>
      <c r="E2522" s="498"/>
      <c r="F2522" s="497"/>
      <c r="G2522" s="499"/>
    </row>
    <row r="2523" spans="4:7">
      <c r="D2523" s="497"/>
      <c r="E2523" s="498"/>
      <c r="F2523" s="497"/>
      <c r="G2523" s="499"/>
    </row>
    <row r="2524" spans="4:7">
      <c r="D2524" s="497"/>
      <c r="E2524" s="498"/>
      <c r="F2524" s="497"/>
      <c r="G2524" s="499"/>
    </row>
    <row r="2525" spans="4:7">
      <c r="D2525" s="497"/>
      <c r="E2525" s="498"/>
      <c r="F2525" s="497"/>
      <c r="G2525" s="499"/>
    </row>
    <row r="2526" spans="4:7">
      <c r="D2526" s="497"/>
      <c r="E2526" s="498"/>
      <c r="F2526" s="497"/>
      <c r="G2526" s="499"/>
    </row>
    <row r="2527" spans="4:7">
      <c r="D2527" s="497"/>
      <c r="E2527" s="498"/>
      <c r="F2527" s="497"/>
      <c r="G2527" s="499"/>
    </row>
    <row r="2528" spans="4:7">
      <c r="D2528" s="497"/>
      <c r="E2528" s="498"/>
      <c r="F2528" s="497"/>
      <c r="G2528" s="499"/>
    </row>
    <row r="2529" spans="4:7">
      <c r="D2529" s="497"/>
      <c r="E2529" s="498"/>
      <c r="F2529" s="497"/>
      <c r="G2529" s="499"/>
    </row>
    <row r="2530" spans="4:7">
      <c r="D2530" s="497"/>
      <c r="E2530" s="498"/>
      <c r="F2530" s="497"/>
      <c r="G2530" s="499"/>
    </row>
    <row r="2531" spans="4:7">
      <c r="D2531" s="497"/>
      <c r="E2531" s="498"/>
      <c r="F2531" s="497"/>
      <c r="G2531" s="499"/>
    </row>
    <row r="2532" spans="4:7">
      <c r="D2532" s="497"/>
      <c r="E2532" s="498"/>
      <c r="F2532" s="497"/>
      <c r="G2532" s="499"/>
    </row>
    <row r="2533" spans="4:7">
      <c r="D2533" s="497"/>
      <c r="E2533" s="498"/>
      <c r="F2533" s="497"/>
      <c r="G2533" s="499"/>
    </row>
    <row r="2534" spans="4:7">
      <c r="D2534" s="497"/>
      <c r="E2534" s="498"/>
      <c r="F2534" s="497"/>
      <c r="G2534" s="499"/>
    </row>
    <row r="2535" spans="4:7">
      <c r="D2535" s="497"/>
      <c r="E2535" s="498"/>
      <c r="F2535" s="497"/>
      <c r="G2535" s="499"/>
    </row>
    <row r="2536" spans="4:7">
      <c r="D2536" s="497"/>
      <c r="E2536" s="498"/>
      <c r="F2536" s="497"/>
      <c r="G2536" s="499"/>
    </row>
    <row r="2537" spans="4:7">
      <c r="D2537" s="497"/>
      <c r="E2537" s="498"/>
      <c r="F2537" s="497"/>
      <c r="G2537" s="499"/>
    </row>
    <row r="2538" spans="4:7">
      <c r="D2538" s="497"/>
      <c r="E2538" s="498"/>
      <c r="F2538" s="497"/>
      <c r="G2538" s="499"/>
    </row>
    <row r="2539" spans="4:7">
      <c r="D2539" s="497"/>
      <c r="E2539" s="498"/>
      <c r="F2539" s="497"/>
      <c r="G2539" s="499"/>
    </row>
    <row r="2540" spans="4:7">
      <c r="D2540" s="497"/>
      <c r="E2540" s="498"/>
      <c r="F2540" s="497"/>
      <c r="G2540" s="499"/>
    </row>
    <row r="2541" spans="4:7">
      <c r="D2541" s="497"/>
      <c r="E2541" s="498"/>
      <c r="F2541" s="497"/>
      <c r="G2541" s="499"/>
    </row>
    <row r="2542" spans="4:7">
      <c r="D2542" s="497"/>
      <c r="E2542" s="498"/>
      <c r="F2542" s="497"/>
      <c r="G2542" s="499"/>
    </row>
    <row r="2543" spans="4:7">
      <c r="D2543" s="497"/>
      <c r="E2543" s="498"/>
      <c r="F2543" s="497"/>
      <c r="G2543" s="499"/>
    </row>
    <row r="2544" spans="4:7">
      <c r="D2544" s="497"/>
      <c r="E2544" s="498"/>
      <c r="F2544" s="497"/>
      <c r="G2544" s="499"/>
    </row>
    <row r="2545" spans="4:7">
      <c r="D2545" s="497"/>
      <c r="E2545" s="498"/>
      <c r="F2545" s="497"/>
      <c r="G2545" s="499"/>
    </row>
    <row r="2546" spans="4:7">
      <c r="D2546" s="497"/>
      <c r="E2546" s="498"/>
      <c r="F2546" s="497"/>
      <c r="G2546" s="499"/>
    </row>
    <row r="2547" spans="4:7">
      <c r="D2547" s="497"/>
      <c r="E2547" s="498"/>
      <c r="F2547" s="497"/>
      <c r="G2547" s="499"/>
    </row>
    <row r="2548" spans="4:7">
      <c r="D2548" s="497"/>
      <c r="E2548" s="498"/>
      <c r="F2548" s="497"/>
      <c r="G2548" s="499"/>
    </row>
    <row r="2549" spans="4:7">
      <c r="D2549" s="497"/>
      <c r="E2549" s="498"/>
      <c r="F2549" s="497"/>
      <c r="G2549" s="499"/>
    </row>
    <row r="2550" spans="4:7">
      <c r="D2550" s="497"/>
      <c r="E2550" s="498"/>
      <c r="F2550" s="497"/>
      <c r="G2550" s="499"/>
    </row>
    <row r="2551" spans="4:7">
      <c r="D2551" s="497"/>
      <c r="E2551" s="498"/>
      <c r="F2551" s="497"/>
      <c r="G2551" s="499"/>
    </row>
    <row r="2552" spans="4:7">
      <c r="D2552" s="497"/>
      <c r="E2552" s="498"/>
      <c r="F2552" s="497"/>
      <c r="G2552" s="499"/>
    </row>
    <row r="2553" spans="4:7">
      <c r="D2553" s="497"/>
      <c r="E2553" s="498"/>
      <c r="F2553" s="497"/>
      <c r="G2553" s="499"/>
    </row>
    <row r="2554" spans="4:7">
      <c r="D2554" s="497"/>
      <c r="E2554" s="498"/>
      <c r="F2554" s="497"/>
      <c r="G2554" s="499"/>
    </row>
    <row r="2555" spans="4:7">
      <c r="D2555" s="497"/>
      <c r="E2555" s="498"/>
      <c r="F2555" s="497"/>
      <c r="G2555" s="499"/>
    </row>
    <row r="2556" spans="4:7">
      <c r="D2556" s="497"/>
      <c r="E2556" s="498"/>
      <c r="F2556" s="497"/>
      <c r="G2556" s="499"/>
    </row>
    <row r="2557" spans="4:7">
      <c r="D2557" s="497"/>
      <c r="E2557" s="498"/>
      <c r="F2557" s="497"/>
      <c r="G2557" s="499"/>
    </row>
    <row r="2558" spans="4:7">
      <c r="D2558" s="497"/>
      <c r="E2558" s="498"/>
      <c r="F2558" s="497"/>
      <c r="G2558" s="499"/>
    </row>
    <row r="2559" spans="4:7">
      <c r="D2559" s="497"/>
      <c r="E2559" s="498"/>
      <c r="F2559" s="497"/>
      <c r="G2559" s="499"/>
    </row>
    <row r="2560" spans="4:7">
      <c r="D2560" s="497"/>
      <c r="E2560" s="498"/>
      <c r="F2560" s="497"/>
      <c r="G2560" s="499"/>
    </row>
    <row r="2561" spans="4:7">
      <c r="D2561" s="497"/>
      <c r="E2561" s="498"/>
      <c r="F2561" s="497"/>
      <c r="G2561" s="499"/>
    </row>
    <row r="2562" spans="4:7">
      <c r="D2562" s="497"/>
      <c r="E2562" s="498"/>
      <c r="F2562" s="497"/>
      <c r="G2562" s="499"/>
    </row>
    <row r="2563" spans="4:7">
      <c r="D2563" s="497"/>
      <c r="E2563" s="498"/>
      <c r="F2563" s="497"/>
      <c r="G2563" s="499"/>
    </row>
    <row r="2564" spans="4:7">
      <c r="D2564" s="497"/>
      <c r="E2564" s="498"/>
      <c r="F2564" s="497"/>
      <c r="G2564" s="499"/>
    </row>
    <row r="2565" spans="4:7">
      <c r="D2565" s="497"/>
      <c r="E2565" s="498"/>
      <c r="F2565" s="497"/>
      <c r="G2565" s="499"/>
    </row>
    <row r="2566" spans="4:7">
      <c r="D2566" s="497"/>
      <c r="E2566" s="498"/>
      <c r="F2566" s="497"/>
      <c r="G2566" s="499"/>
    </row>
    <row r="2567" spans="4:7">
      <c r="D2567" s="497"/>
      <c r="E2567" s="498"/>
      <c r="F2567" s="497"/>
      <c r="G2567" s="499"/>
    </row>
    <row r="2568" spans="4:7">
      <c r="D2568" s="497"/>
      <c r="E2568" s="498"/>
      <c r="F2568" s="497"/>
      <c r="G2568" s="499"/>
    </row>
    <row r="2569" spans="4:7">
      <c r="D2569" s="497"/>
      <c r="E2569" s="498"/>
      <c r="F2569" s="497"/>
      <c r="G2569" s="499"/>
    </row>
    <row r="2570" spans="4:7">
      <c r="D2570" s="497"/>
      <c r="E2570" s="498"/>
      <c r="F2570" s="497"/>
      <c r="G2570" s="499"/>
    </row>
    <row r="2571" spans="4:7">
      <c r="D2571" s="497"/>
      <c r="E2571" s="498"/>
      <c r="F2571" s="497"/>
      <c r="G2571" s="499"/>
    </row>
    <row r="2572" spans="4:7">
      <c r="D2572" s="497"/>
      <c r="E2572" s="498"/>
      <c r="F2572" s="497"/>
      <c r="G2572" s="499"/>
    </row>
    <row r="2573" spans="4:7">
      <c r="D2573" s="497"/>
      <c r="E2573" s="498"/>
      <c r="F2573" s="497"/>
      <c r="G2573" s="499"/>
    </row>
    <row r="2574" spans="4:7">
      <c r="D2574" s="497"/>
      <c r="E2574" s="498"/>
      <c r="F2574" s="497"/>
      <c r="G2574" s="499"/>
    </row>
    <row r="2575" spans="4:7">
      <c r="D2575" s="497"/>
      <c r="E2575" s="498"/>
      <c r="F2575" s="497"/>
      <c r="G2575" s="499"/>
    </row>
    <row r="2576" spans="4:7">
      <c r="D2576" s="497"/>
      <c r="E2576" s="498"/>
      <c r="F2576" s="497"/>
      <c r="G2576" s="499"/>
    </row>
    <row r="2577" spans="4:7">
      <c r="D2577" s="497"/>
      <c r="E2577" s="498"/>
      <c r="F2577" s="497"/>
      <c r="G2577" s="499"/>
    </row>
    <row r="2578" spans="4:7">
      <c r="D2578" s="497"/>
      <c r="E2578" s="498"/>
      <c r="F2578" s="497"/>
      <c r="G2578" s="499"/>
    </row>
    <row r="2579" spans="4:7">
      <c r="D2579" s="497"/>
      <c r="E2579" s="498"/>
      <c r="F2579" s="497"/>
      <c r="G2579" s="499"/>
    </row>
    <row r="2580" spans="4:7">
      <c r="D2580" s="497"/>
      <c r="E2580" s="498"/>
      <c r="F2580" s="497"/>
      <c r="G2580" s="499"/>
    </row>
    <row r="2581" spans="4:7">
      <c r="D2581" s="497"/>
      <c r="E2581" s="498"/>
      <c r="F2581" s="497"/>
      <c r="G2581" s="499"/>
    </row>
    <row r="2582" spans="4:7">
      <c r="D2582" s="497"/>
      <c r="E2582" s="498"/>
      <c r="F2582" s="497"/>
      <c r="G2582" s="499"/>
    </row>
    <row r="2583" spans="4:7">
      <c r="D2583" s="497"/>
      <c r="E2583" s="498"/>
      <c r="F2583" s="497"/>
      <c r="G2583" s="499"/>
    </row>
    <row r="2584" spans="4:7">
      <c r="D2584" s="497"/>
      <c r="E2584" s="498"/>
      <c r="F2584" s="497"/>
      <c r="G2584" s="499"/>
    </row>
    <row r="2585" spans="4:7">
      <c r="D2585" s="497"/>
      <c r="E2585" s="498"/>
      <c r="F2585" s="497"/>
      <c r="G2585" s="499"/>
    </row>
    <row r="2586" spans="4:7">
      <c r="D2586" s="497"/>
      <c r="E2586" s="498"/>
      <c r="F2586" s="497"/>
      <c r="G2586" s="499"/>
    </row>
    <row r="2587" spans="4:7">
      <c r="D2587" s="497"/>
      <c r="E2587" s="498"/>
      <c r="F2587" s="497"/>
      <c r="G2587" s="499"/>
    </row>
    <row r="2588" spans="4:7">
      <c r="D2588" s="497"/>
      <c r="E2588" s="498"/>
      <c r="F2588" s="497"/>
      <c r="G2588" s="499"/>
    </row>
    <row r="2589" spans="4:7">
      <c r="D2589" s="497"/>
      <c r="E2589" s="498"/>
      <c r="F2589" s="497"/>
      <c r="G2589" s="499"/>
    </row>
    <row r="2590" spans="4:7">
      <c r="D2590" s="497"/>
      <c r="E2590" s="498"/>
      <c r="F2590" s="497"/>
      <c r="G2590" s="499"/>
    </row>
    <row r="2591" spans="4:7">
      <c r="D2591" s="497"/>
      <c r="E2591" s="498"/>
      <c r="F2591" s="497"/>
      <c r="G2591" s="499"/>
    </row>
    <row r="2592" spans="4:7">
      <c r="D2592" s="497"/>
      <c r="E2592" s="498"/>
      <c r="F2592" s="497"/>
      <c r="G2592" s="499"/>
    </row>
    <row r="2593" spans="4:7">
      <c r="D2593" s="497"/>
      <c r="E2593" s="498"/>
      <c r="F2593" s="497"/>
      <c r="G2593" s="499"/>
    </row>
    <row r="2594" spans="4:7">
      <c r="D2594" s="497"/>
      <c r="E2594" s="498"/>
      <c r="F2594" s="497"/>
      <c r="G2594" s="499"/>
    </row>
    <row r="2595" spans="4:7">
      <c r="D2595" s="497"/>
      <c r="E2595" s="498"/>
      <c r="F2595" s="497"/>
      <c r="G2595" s="499"/>
    </row>
    <row r="2596" spans="4:7">
      <c r="D2596" s="497"/>
      <c r="E2596" s="498"/>
      <c r="F2596" s="497"/>
      <c r="G2596" s="499"/>
    </row>
    <row r="2597" spans="4:7">
      <c r="D2597" s="497"/>
      <c r="E2597" s="498"/>
      <c r="F2597" s="497"/>
      <c r="G2597" s="499"/>
    </row>
    <row r="2598" spans="4:7">
      <c r="D2598" s="497"/>
      <c r="E2598" s="498"/>
      <c r="F2598" s="497"/>
      <c r="G2598" s="499"/>
    </row>
    <row r="2599" spans="4:7">
      <c r="D2599" s="497"/>
      <c r="E2599" s="498"/>
      <c r="F2599" s="497"/>
      <c r="G2599" s="499"/>
    </row>
    <row r="2600" spans="4:7">
      <c r="D2600" s="497"/>
      <c r="E2600" s="498"/>
      <c r="F2600" s="497"/>
      <c r="G2600" s="499"/>
    </row>
    <row r="2601" spans="4:7">
      <c r="D2601" s="497"/>
      <c r="E2601" s="498"/>
      <c r="F2601" s="497"/>
      <c r="G2601" s="499"/>
    </row>
    <row r="2602" spans="4:7">
      <c r="D2602" s="497"/>
      <c r="E2602" s="498"/>
      <c r="F2602" s="497"/>
      <c r="G2602" s="499"/>
    </row>
    <row r="2603" spans="4:7">
      <c r="D2603" s="497"/>
      <c r="E2603" s="498"/>
      <c r="F2603" s="497"/>
      <c r="G2603" s="499"/>
    </row>
    <row r="2604" spans="4:7">
      <c r="D2604" s="497"/>
      <c r="E2604" s="498"/>
      <c r="F2604" s="497"/>
      <c r="G2604" s="499"/>
    </row>
    <row r="2605" spans="4:7">
      <c r="D2605" s="497"/>
      <c r="E2605" s="498"/>
      <c r="F2605" s="497"/>
      <c r="G2605" s="499"/>
    </row>
    <row r="2606" spans="4:7">
      <c r="D2606" s="497"/>
      <c r="E2606" s="498"/>
      <c r="F2606" s="497"/>
      <c r="G2606" s="499"/>
    </row>
    <row r="2607" spans="4:7">
      <c r="D2607" s="497"/>
      <c r="E2607" s="498"/>
      <c r="F2607" s="497"/>
      <c r="G2607" s="499"/>
    </row>
    <row r="2608" spans="4:7">
      <c r="D2608" s="497"/>
      <c r="E2608" s="498"/>
      <c r="F2608" s="497"/>
      <c r="G2608" s="499"/>
    </row>
    <row r="2609" spans="4:7">
      <c r="D2609" s="497"/>
      <c r="E2609" s="498"/>
      <c r="F2609" s="497"/>
      <c r="G2609" s="499"/>
    </row>
    <row r="2610" spans="4:7">
      <c r="D2610" s="497"/>
      <c r="E2610" s="498"/>
      <c r="F2610" s="497"/>
      <c r="G2610" s="499"/>
    </row>
    <row r="2611" spans="4:7">
      <c r="D2611" s="497"/>
      <c r="E2611" s="498"/>
      <c r="F2611" s="497"/>
      <c r="G2611" s="499"/>
    </row>
    <row r="2612" spans="4:7">
      <c r="D2612" s="497"/>
      <c r="E2612" s="498"/>
      <c r="F2612" s="497"/>
      <c r="G2612" s="499"/>
    </row>
    <row r="2613" spans="4:7">
      <c r="D2613" s="497"/>
      <c r="E2613" s="498"/>
      <c r="F2613" s="497"/>
      <c r="G2613" s="499"/>
    </row>
    <row r="2614" spans="4:7">
      <c r="D2614" s="497"/>
      <c r="E2614" s="498"/>
      <c r="F2614" s="497"/>
      <c r="G2614" s="499"/>
    </row>
    <row r="2615" spans="4:7">
      <c r="D2615" s="497"/>
      <c r="E2615" s="498"/>
      <c r="F2615" s="497"/>
      <c r="G2615" s="499"/>
    </row>
    <row r="2616" spans="4:7">
      <c r="D2616" s="497"/>
      <c r="E2616" s="498"/>
      <c r="F2616" s="497"/>
      <c r="G2616" s="499"/>
    </row>
    <row r="2617" spans="4:7">
      <c r="D2617" s="497"/>
      <c r="E2617" s="498"/>
      <c r="F2617" s="497"/>
      <c r="G2617" s="499"/>
    </row>
    <row r="2618" spans="4:7">
      <c r="D2618" s="497"/>
      <c r="E2618" s="498"/>
      <c r="F2618" s="497"/>
      <c r="G2618" s="499"/>
    </row>
    <row r="2619" spans="4:7">
      <c r="D2619" s="497"/>
      <c r="E2619" s="498"/>
      <c r="F2619" s="497"/>
      <c r="G2619" s="499"/>
    </row>
    <row r="2620" spans="4:7">
      <c r="D2620" s="497"/>
      <c r="E2620" s="498"/>
      <c r="F2620" s="497"/>
      <c r="G2620" s="499"/>
    </row>
    <row r="2621" spans="4:7">
      <c r="D2621" s="497"/>
      <c r="E2621" s="498"/>
      <c r="F2621" s="497"/>
      <c r="G2621" s="499"/>
    </row>
    <row r="2622" spans="4:7">
      <c r="D2622" s="497"/>
      <c r="E2622" s="498"/>
      <c r="F2622" s="497"/>
      <c r="G2622" s="499"/>
    </row>
    <row r="2623" spans="4:7">
      <c r="D2623" s="497"/>
      <c r="E2623" s="498"/>
      <c r="F2623" s="497"/>
      <c r="G2623" s="499"/>
    </row>
    <row r="2624" spans="4:7">
      <c r="D2624" s="497"/>
      <c r="E2624" s="498"/>
      <c r="F2624" s="497"/>
      <c r="G2624" s="499"/>
    </row>
    <row r="2625" spans="4:7">
      <c r="D2625" s="497"/>
      <c r="E2625" s="498"/>
      <c r="F2625" s="497"/>
      <c r="G2625" s="499"/>
    </row>
    <row r="2626" spans="4:7">
      <c r="D2626" s="497"/>
      <c r="E2626" s="498"/>
      <c r="F2626" s="497"/>
      <c r="G2626" s="499"/>
    </row>
    <row r="2627" spans="4:7">
      <c r="D2627" s="497"/>
      <c r="E2627" s="498"/>
      <c r="F2627" s="497"/>
      <c r="G2627" s="499"/>
    </row>
    <row r="2628" spans="4:7">
      <c r="D2628" s="497"/>
      <c r="E2628" s="498"/>
      <c r="F2628" s="497"/>
      <c r="G2628" s="499"/>
    </row>
    <row r="2629" spans="4:7">
      <c r="D2629" s="497"/>
      <c r="E2629" s="498"/>
      <c r="F2629" s="497"/>
      <c r="G2629" s="499"/>
    </row>
    <row r="2630" spans="4:7">
      <c r="D2630" s="497"/>
      <c r="E2630" s="498"/>
      <c r="F2630" s="497"/>
      <c r="G2630" s="499"/>
    </row>
    <row r="2631" spans="4:7">
      <c r="D2631" s="497"/>
      <c r="E2631" s="498"/>
      <c r="F2631" s="497"/>
      <c r="G2631" s="499"/>
    </row>
    <row r="2632" spans="4:7">
      <c r="D2632" s="497"/>
      <c r="E2632" s="498"/>
      <c r="F2632" s="497"/>
      <c r="G2632" s="499"/>
    </row>
    <row r="2633" spans="4:7">
      <c r="D2633" s="497"/>
      <c r="E2633" s="498"/>
      <c r="F2633" s="497"/>
      <c r="G2633" s="499"/>
    </row>
    <row r="2634" spans="4:7">
      <c r="D2634" s="497"/>
      <c r="E2634" s="498"/>
      <c r="F2634" s="497"/>
      <c r="G2634" s="499"/>
    </row>
    <row r="2635" spans="4:7">
      <c r="D2635" s="497"/>
      <c r="E2635" s="498"/>
      <c r="F2635" s="497"/>
      <c r="G2635" s="499"/>
    </row>
    <row r="2636" spans="4:7">
      <c r="D2636" s="497"/>
      <c r="E2636" s="498"/>
      <c r="F2636" s="497"/>
      <c r="G2636" s="499"/>
    </row>
    <row r="2637" spans="4:7">
      <c r="D2637" s="497"/>
      <c r="E2637" s="498"/>
      <c r="F2637" s="497"/>
      <c r="G2637" s="499"/>
    </row>
    <row r="2638" spans="4:7">
      <c r="D2638" s="497"/>
      <c r="E2638" s="498"/>
      <c r="F2638" s="497"/>
      <c r="G2638" s="499"/>
    </row>
    <row r="2639" spans="4:7">
      <c r="D2639" s="497"/>
      <c r="E2639" s="498"/>
      <c r="F2639" s="497"/>
      <c r="G2639" s="499"/>
    </row>
    <row r="2640" spans="4:7">
      <c r="D2640" s="497"/>
      <c r="E2640" s="498"/>
      <c r="F2640" s="497"/>
      <c r="G2640" s="499"/>
    </row>
    <row r="2641" spans="4:7">
      <c r="D2641" s="497"/>
      <c r="E2641" s="498"/>
      <c r="F2641" s="497"/>
      <c r="G2641" s="499"/>
    </row>
    <row r="2642" spans="4:7">
      <c r="D2642" s="497"/>
      <c r="E2642" s="498"/>
      <c r="F2642" s="497"/>
      <c r="G2642" s="499"/>
    </row>
    <row r="2643" spans="4:7">
      <c r="D2643" s="497"/>
      <c r="E2643" s="498"/>
      <c r="F2643" s="497"/>
      <c r="G2643" s="499"/>
    </row>
    <row r="2644" spans="4:7">
      <c r="D2644" s="497"/>
      <c r="E2644" s="498"/>
      <c r="F2644" s="497"/>
      <c r="G2644" s="499"/>
    </row>
    <row r="2645" spans="4:7">
      <c r="D2645" s="497"/>
      <c r="E2645" s="498"/>
      <c r="F2645" s="497"/>
      <c r="G2645" s="499"/>
    </row>
    <row r="2646" spans="4:7">
      <c r="D2646" s="497"/>
      <c r="E2646" s="498"/>
      <c r="F2646" s="497"/>
      <c r="G2646" s="499"/>
    </row>
    <row r="2647" spans="4:7">
      <c r="D2647" s="497"/>
      <c r="E2647" s="498"/>
      <c r="F2647" s="497"/>
      <c r="G2647" s="499"/>
    </row>
    <row r="2648" spans="4:7">
      <c r="D2648" s="497"/>
      <c r="E2648" s="498"/>
      <c r="F2648" s="497"/>
      <c r="G2648" s="499"/>
    </row>
    <row r="2649" spans="4:7">
      <c r="D2649" s="497"/>
      <c r="E2649" s="498"/>
      <c r="F2649" s="497"/>
      <c r="G2649" s="499"/>
    </row>
    <row r="2650" spans="4:7">
      <c r="D2650" s="497"/>
      <c r="E2650" s="498"/>
      <c r="F2650" s="497"/>
      <c r="G2650" s="499"/>
    </row>
    <row r="2651" spans="4:7">
      <c r="D2651" s="497"/>
      <c r="E2651" s="498"/>
      <c r="F2651" s="497"/>
      <c r="G2651" s="499"/>
    </row>
    <row r="2652" spans="4:7">
      <c r="D2652" s="497"/>
      <c r="E2652" s="498"/>
      <c r="F2652" s="497"/>
      <c r="G2652" s="499"/>
    </row>
    <row r="2653" spans="4:7">
      <c r="D2653" s="497"/>
      <c r="E2653" s="498"/>
      <c r="F2653" s="497"/>
      <c r="G2653" s="499"/>
    </row>
    <row r="2654" spans="4:7">
      <c r="D2654" s="497"/>
      <c r="E2654" s="498"/>
      <c r="F2654" s="497"/>
      <c r="G2654" s="499"/>
    </row>
    <row r="2655" spans="4:7">
      <c r="D2655" s="497"/>
      <c r="E2655" s="498"/>
      <c r="F2655" s="497"/>
      <c r="G2655" s="499"/>
    </row>
    <row r="2656" spans="4:7">
      <c r="D2656" s="497"/>
      <c r="E2656" s="498"/>
      <c r="F2656" s="497"/>
      <c r="G2656" s="499"/>
    </row>
    <row r="2657" spans="4:7">
      <c r="D2657" s="497"/>
      <c r="E2657" s="498"/>
      <c r="F2657" s="497"/>
      <c r="G2657" s="499"/>
    </row>
    <row r="2658" spans="4:7">
      <c r="D2658" s="497"/>
      <c r="E2658" s="498"/>
      <c r="F2658" s="497"/>
      <c r="G2658" s="499"/>
    </row>
    <row r="2659" spans="4:7">
      <c r="D2659" s="497"/>
      <c r="E2659" s="498"/>
      <c r="F2659" s="497"/>
      <c r="G2659" s="499"/>
    </row>
    <row r="2660" spans="4:7">
      <c r="D2660" s="497"/>
      <c r="E2660" s="498"/>
      <c r="F2660" s="497"/>
      <c r="G2660" s="499"/>
    </row>
    <row r="2661" spans="4:7">
      <c r="D2661" s="497"/>
      <c r="E2661" s="498"/>
      <c r="F2661" s="497"/>
      <c r="G2661" s="499"/>
    </row>
    <row r="2662" spans="4:7">
      <c r="D2662" s="497"/>
      <c r="E2662" s="498"/>
      <c r="F2662" s="497"/>
      <c r="G2662" s="499"/>
    </row>
    <row r="2663" spans="4:7">
      <c r="D2663" s="497"/>
      <c r="E2663" s="498"/>
      <c r="F2663" s="497"/>
      <c r="G2663" s="499"/>
    </row>
    <row r="2664" spans="4:7">
      <c r="D2664" s="497"/>
      <c r="E2664" s="498"/>
      <c r="F2664" s="497"/>
      <c r="G2664" s="499"/>
    </row>
    <row r="2665" spans="4:7">
      <c r="D2665" s="497"/>
      <c r="E2665" s="498"/>
      <c r="F2665" s="497"/>
      <c r="G2665" s="499"/>
    </row>
    <row r="2666" spans="4:7">
      <c r="D2666" s="497"/>
      <c r="E2666" s="498"/>
      <c r="F2666" s="497"/>
      <c r="G2666" s="499"/>
    </row>
    <row r="2667" spans="4:7">
      <c r="D2667" s="497"/>
      <c r="E2667" s="498"/>
      <c r="F2667" s="497"/>
      <c r="G2667" s="499"/>
    </row>
    <row r="2668" spans="4:7">
      <c r="D2668" s="497"/>
      <c r="E2668" s="498"/>
      <c r="F2668" s="497"/>
      <c r="G2668" s="499"/>
    </row>
    <row r="2669" spans="4:7">
      <c r="D2669" s="497"/>
      <c r="E2669" s="498"/>
      <c r="F2669" s="497"/>
      <c r="G2669" s="499"/>
    </row>
    <row r="2670" spans="4:7">
      <c r="D2670" s="497"/>
      <c r="E2670" s="498"/>
      <c r="F2670" s="497"/>
      <c r="G2670" s="499"/>
    </row>
    <row r="2671" spans="4:7">
      <c r="D2671" s="497"/>
      <c r="E2671" s="498"/>
      <c r="F2671" s="497"/>
      <c r="G2671" s="499"/>
    </row>
    <row r="2672" spans="4:7">
      <c r="D2672" s="497"/>
      <c r="E2672" s="498"/>
      <c r="F2672" s="497"/>
      <c r="G2672" s="499"/>
    </row>
    <row r="2673" spans="4:7">
      <c r="D2673" s="497"/>
      <c r="E2673" s="498"/>
      <c r="F2673" s="497"/>
      <c r="G2673" s="499"/>
    </row>
    <row r="2674" spans="4:7">
      <c r="D2674" s="497"/>
      <c r="E2674" s="498"/>
      <c r="F2674" s="497"/>
      <c r="G2674" s="499"/>
    </row>
    <row r="2675" spans="4:7">
      <c r="D2675" s="497"/>
      <c r="E2675" s="498"/>
      <c r="F2675" s="497"/>
      <c r="G2675" s="499"/>
    </row>
    <row r="2676" spans="4:7">
      <c r="D2676" s="497"/>
      <c r="E2676" s="498"/>
      <c r="F2676" s="497"/>
      <c r="G2676" s="499"/>
    </row>
    <row r="2677" spans="4:7">
      <c r="D2677" s="497"/>
      <c r="E2677" s="498"/>
      <c r="F2677" s="497"/>
      <c r="G2677" s="499"/>
    </row>
    <row r="2678" spans="4:7">
      <c r="D2678" s="497"/>
      <c r="E2678" s="498"/>
      <c r="F2678" s="497"/>
      <c r="G2678" s="499"/>
    </row>
    <row r="2679" spans="4:7">
      <c r="D2679" s="497"/>
      <c r="E2679" s="498"/>
      <c r="F2679" s="497"/>
      <c r="G2679" s="499"/>
    </row>
    <row r="2680" spans="4:7">
      <c r="D2680" s="497"/>
      <c r="E2680" s="498"/>
      <c r="F2680" s="497"/>
      <c r="G2680" s="499"/>
    </row>
    <row r="2681" spans="4:7">
      <c r="D2681" s="497"/>
      <c r="E2681" s="498"/>
      <c r="F2681" s="497"/>
      <c r="G2681" s="499"/>
    </row>
    <row r="2682" spans="4:7">
      <c r="D2682" s="497"/>
      <c r="E2682" s="498"/>
      <c r="F2682" s="497"/>
      <c r="G2682" s="499"/>
    </row>
    <row r="2683" spans="4:7">
      <c r="D2683" s="497"/>
      <c r="E2683" s="498"/>
      <c r="F2683" s="497"/>
      <c r="G2683" s="499"/>
    </row>
    <row r="2684" spans="4:7">
      <c r="D2684" s="497"/>
      <c r="E2684" s="498"/>
      <c r="F2684" s="497"/>
      <c r="G2684" s="499"/>
    </row>
    <row r="2685" spans="4:7">
      <c r="D2685" s="497"/>
      <c r="E2685" s="498"/>
      <c r="F2685" s="497"/>
      <c r="G2685" s="499"/>
    </row>
    <row r="2686" spans="4:7">
      <c r="D2686" s="497"/>
      <c r="E2686" s="498"/>
      <c r="F2686" s="497"/>
      <c r="G2686" s="499"/>
    </row>
    <row r="2687" spans="4:7">
      <c r="D2687" s="497"/>
      <c r="E2687" s="498"/>
      <c r="F2687" s="497"/>
      <c r="G2687" s="499"/>
    </row>
    <row r="2688" spans="4:7">
      <c r="D2688" s="497"/>
      <c r="E2688" s="498"/>
      <c r="F2688" s="497"/>
      <c r="G2688" s="499"/>
    </row>
    <row r="2689" spans="4:7">
      <c r="D2689" s="497"/>
      <c r="E2689" s="498"/>
      <c r="F2689" s="497"/>
      <c r="G2689" s="499"/>
    </row>
    <row r="2690" spans="4:7">
      <c r="D2690" s="497"/>
      <c r="E2690" s="498"/>
      <c r="F2690" s="497"/>
      <c r="G2690" s="499"/>
    </row>
    <row r="2691" spans="4:7">
      <c r="D2691" s="497"/>
      <c r="E2691" s="498"/>
      <c r="F2691" s="497"/>
      <c r="G2691" s="499"/>
    </row>
    <row r="2692" spans="4:7">
      <c r="D2692" s="497"/>
      <c r="E2692" s="498"/>
      <c r="F2692" s="497"/>
      <c r="G2692" s="499"/>
    </row>
    <row r="2693" spans="4:7">
      <c r="D2693" s="497"/>
      <c r="E2693" s="498"/>
      <c r="F2693" s="497"/>
      <c r="G2693" s="499"/>
    </row>
    <row r="2694" spans="4:7">
      <c r="D2694" s="497"/>
      <c r="E2694" s="498"/>
      <c r="F2694" s="497"/>
      <c r="G2694" s="499"/>
    </row>
    <row r="2695" spans="4:7">
      <c r="D2695" s="497"/>
      <c r="E2695" s="498"/>
      <c r="F2695" s="497"/>
      <c r="G2695" s="499"/>
    </row>
    <row r="2696" spans="4:7">
      <c r="D2696" s="497"/>
      <c r="E2696" s="498"/>
      <c r="F2696" s="497"/>
      <c r="G2696" s="499"/>
    </row>
    <row r="2697" spans="4:7">
      <c r="D2697" s="497"/>
      <c r="E2697" s="498"/>
      <c r="F2697" s="497"/>
      <c r="G2697" s="499"/>
    </row>
    <row r="2698" spans="4:7">
      <c r="D2698" s="497"/>
      <c r="E2698" s="498"/>
      <c r="F2698" s="497"/>
      <c r="G2698" s="499"/>
    </row>
    <row r="2699" spans="4:7">
      <c r="D2699" s="497"/>
      <c r="E2699" s="498"/>
      <c r="F2699" s="497"/>
      <c r="G2699" s="499"/>
    </row>
    <row r="2700" spans="4:7">
      <c r="D2700" s="497"/>
      <c r="E2700" s="498"/>
      <c r="F2700" s="497"/>
      <c r="G2700" s="499"/>
    </row>
    <row r="2701" spans="4:7">
      <c r="D2701" s="497"/>
      <c r="E2701" s="498"/>
      <c r="F2701" s="497"/>
      <c r="G2701" s="499"/>
    </row>
    <row r="2702" spans="4:7">
      <c r="D2702" s="497"/>
      <c r="E2702" s="498"/>
      <c r="F2702" s="497"/>
      <c r="G2702" s="499"/>
    </row>
    <row r="2703" spans="4:7">
      <c r="D2703" s="497"/>
      <c r="E2703" s="498"/>
      <c r="F2703" s="497"/>
      <c r="G2703" s="499"/>
    </row>
    <row r="2704" spans="4:7">
      <c r="D2704" s="497"/>
      <c r="E2704" s="498"/>
      <c r="F2704" s="497"/>
      <c r="G2704" s="499"/>
    </row>
    <row r="2705" spans="4:7">
      <c r="D2705" s="497"/>
      <c r="E2705" s="498"/>
      <c r="F2705" s="497"/>
      <c r="G2705" s="499"/>
    </row>
    <row r="2706" spans="4:7">
      <c r="D2706" s="497"/>
      <c r="E2706" s="498"/>
      <c r="F2706" s="497"/>
      <c r="G2706" s="499"/>
    </row>
    <row r="2707" spans="4:7">
      <c r="D2707" s="497"/>
      <c r="E2707" s="498"/>
      <c r="F2707" s="497"/>
      <c r="G2707" s="499"/>
    </row>
    <row r="2708" spans="4:7">
      <c r="D2708" s="497"/>
      <c r="E2708" s="498"/>
      <c r="F2708" s="497"/>
      <c r="G2708" s="499"/>
    </row>
    <row r="2709" spans="4:7">
      <c r="D2709" s="497"/>
      <c r="E2709" s="498"/>
      <c r="F2709" s="497"/>
      <c r="G2709" s="499"/>
    </row>
    <row r="2710" spans="4:7">
      <c r="D2710" s="497"/>
      <c r="E2710" s="498"/>
      <c r="F2710" s="497"/>
      <c r="G2710" s="499"/>
    </row>
    <row r="2711" spans="4:7">
      <c r="D2711" s="497"/>
      <c r="E2711" s="498"/>
      <c r="F2711" s="497"/>
      <c r="G2711" s="499"/>
    </row>
    <row r="2712" spans="4:7">
      <c r="D2712" s="497"/>
      <c r="E2712" s="498"/>
      <c r="F2712" s="497"/>
      <c r="G2712" s="499"/>
    </row>
    <row r="2713" spans="4:7">
      <c r="D2713" s="497"/>
      <c r="E2713" s="498"/>
      <c r="F2713" s="497"/>
      <c r="G2713" s="499"/>
    </row>
    <row r="2714" spans="4:7">
      <c r="D2714" s="497"/>
      <c r="E2714" s="498"/>
      <c r="F2714" s="497"/>
      <c r="G2714" s="499"/>
    </row>
    <row r="2715" spans="4:7">
      <c r="D2715" s="497"/>
      <c r="E2715" s="498"/>
      <c r="F2715" s="497"/>
      <c r="G2715" s="499"/>
    </row>
    <row r="2716" spans="4:7">
      <c r="D2716" s="497"/>
      <c r="E2716" s="498"/>
      <c r="F2716" s="497"/>
      <c r="G2716" s="499"/>
    </row>
    <row r="2717" spans="4:7">
      <c r="D2717" s="497"/>
      <c r="E2717" s="498"/>
      <c r="F2717" s="497"/>
      <c r="G2717" s="499"/>
    </row>
    <row r="2718" spans="4:7">
      <c r="D2718" s="497"/>
      <c r="E2718" s="498"/>
      <c r="F2718" s="497"/>
      <c r="G2718" s="499"/>
    </row>
    <row r="2719" spans="4:7">
      <c r="D2719" s="497"/>
      <c r="E2719" s="498"/>
      <c r="F2719" s="497"/>
      <c r="G2719" s="499"/>
    </row>
    <row r="2720" spans="4:7">
      <c r="D2720" s="497"/>
      <c r="E2720" s="498"/>
      <c r="F2720" s="497"/>
      <c r="G2720" s="499"/>
    </row>
    <row r="2721" spans="4:7">
      <c r="D2721" s="497"/>
      <c r="E2721" s="498"/>
      <c r="F2721" s="497"/>
      <c r="G2721" s="499"/>
    </row>
    <row r="2722" spans="4:7">
      <c r="D2722" s="497"/>
      <c r="E2722" s="498"/>
      <c r="F2722" s="497"/>
      <c r="G2722" s="499"/>
    </row>
    <row r="2723" spans="4:7">
      <c r="D2723" s="497"/>
      <c r="E2723" s="498"/>
      <c r="F2723" s="497"/>
      <c r="G2723" s="499"/>
    </row>
    <row r="2724" spans="4:7">
      <c r="D2724" s="497"/>
      <c r="E2724" s="498"/>
      <c r="F2724" s="497"/>
      <c r="G2724" s="499"/>
    </row>
    <row r="2725" spans="4:7">
      <c r="D2725" s="497"/>
      <c r="E2725" s="498"/>
      <c r="F2725" s="497"/>
      <c r="G2725" s="499"/>
    </row>
    <row r="2726" spans="4:7">
      <c r="D2726" s="497"/>
      <c r="E2726" s="498"/>
      <c r="F2726" s="497"/>
      <c r="G2726" s="499"/>
    </row>
    <row r="2727" spans="4:7">
      <c r="D2727" s="497"/>
      <c r="E2727" s="498"/>
      <c r="F2727" s="497"/>
      <c r="G2727" s="499"/>
    </row>
    <row r="2728" spans="4:7">
      <c r="D2728" s="497"/>
      <c r="E2728" s="498"/>
      <c r="F2728" s="497"/>
      <c r="G2728" s="499"/>
    </row>
    <row r="2729" spans="4:7">
      <c r="D2729" s="497"/>
      <c r="E2729" s="498"/>
      <c r="F2729" s="497"/>
      <c r="G2729" s="499"/>
    </row>
    <row r="2730" spans="4:7">
      <c r="D2730" s="497"/>
      <c r="E2730" s="498"/>
      <c r="F2730" s="497"/>
      <c r="G2730" s="499"/>
    </row>
    <row r="2731" spans="4:7">
      <c r="D2731" s="497"/>
      <c r="E2731" s="498"/>
      <c r="F2731" s="497"/>
      <c r="G2731" s="499"/>
    </row>
    <row r="2732" spans="4:7">
      <c r="D2732" s="497"/>
      <c r="E2732" s="498"/>
      <c r="F2732" s="497"/>
      <c r="G2732" s="499"/>
    </row>
    <row r="2733" spans="4:7">
      <c r="D2733" s="497"/>
      <c r="E2733" s="498"/>
      <c r="F2733" s="497"/>
      <c r="G2733" s="499"/>
    </row>
    <row r="2734" spans="4:7">
      <c r="D2734" s="497"/>
      <c r="E2734" s="498"/>
      <c r="F2734" s="497"/>
      <c r="G2734" s="499"/>
    </row>
    <row r="2735" spans="4:7">
      <c r="D2735" s="497"/>
      <c r="E2735" s="498"/>
      <c r="F2735" s="497"/>
      <c r="G2735" s="499"/>
    </row>
    <row r="2736" spans="4:7">
      <c r="D2736" s="497"/>
      <c r="E2736" s="498"/>
      <c r="F2736" s="497"/>
      <c r="G2736" s="499"/>
    </row>
    <row r="2737" spans="4:7">
      <c r="D2737" s="497"/>
      <c r="E2737" s="498"/>
      <c r="F2737" s="497"/>
      <c r="G2737" s="499"/>
    </row>
    <row r="2738" spans="4:7">
      <c r="D2738" s="497"/>
      <c r="E2738" s="498"/>
      <c r="F2738" s="497"/>
      <c r="G2738" s="499"/>
    </row>
    <row r="2739" spans="4:7">
      <c r="D2739" s="497"/>
      <c r="E2739" s="498"/>
      <c r="F2739" s="497"/>
      <c r="G2739" s="499"/>
    </row>
    <row r="2740" spans="4:7">
      <c r="D2740" s="497"/>
      <c r="E2740" s="498"/>
      <c r="F2740" s="497"/>
      <c r="G2740" s="499"/>
    </row>
    <row r="2741" spans="4:7">
      <c r="D2741" s="497"/>
      <c r="E2741" s="498"/>
      <c r="F2741" s="497"/>
      <c r="G2741" s="499"/>
    </row>
    <row r="2742" spans="4:7">
      <c r="D2742" s="497"/>
      <c r="E2742" s="498"/>
      <c r="F2742" s="497"/>
      <c r="G2742" s="499"/>
    </row>
    <row r="2743" spans="4:7">
      <c r="D2743" s="497"/>
      <c r="E2743" s="498"/>
      <c r="F2743" s="497"/>
      <c r="G2743" s="499"/>
    </row>
    <row r="2744" spans="4:7">
      <c r="D2744" s="497"/>
      <c r="E2744" s="498"/>
      <c r="F2744" s="497"/>
      <c r="G2744" s="499"/>
    </row>
    <row r="2745" spans="4:7">
      <c r="D2745" s="497"/>
      <c r="E2745" s="498"/>
      <c r="F2745" s="497"/>
      <c r="G2745" s="499"/>
    </row>
    <row r="2746" spans="4:7">
      <c r="D2746" s="497"/>
      <c r="E2746" s="498"/>
      <c r="F2746" s="497"/>
      <c r="G2746" s="499"/>
    </row>
    <row r="2747" spans="4:7">
      <c r="D2747" s="497"/>
      <c r="E2747" s="498"/>
      <c r="F2747" s="497"/>
      <c r="G2747" s="499"/>
    </row>
    <row r="2748" spans="4:7">
      <c r="D2748" s="497"/>
      <c r="E2748" s="498"/>
      <c r="F2748" s="497"/>
      <c r="G2748" s="499"/>
    </row>
    <row r="2749" spans="4:7">
      <c r="D2749" s="497"/>
      <c r="E2749" s="498"/>
      <c r="F2749" s="497"/>
      <c r="G2749" s="499"/>
    </row>
    <row r="2750" spans="4:7">
      <c r="D2750" s="497"/>
      <c r="E2750" s="498"/>
      <c r="F2750" s="497"/>
      <c r="G2750" s="499"/>
    </row>
    <row r="2751" spans="4:7">
      <c r="D2751" s="497"/>
      <c r="E2751" s="498"/>
      <c r="F2751" s="497"/>
      <c r="G2751" s="499"/>
    </row>
    <row r="2752" spans="4:7">
      <c r="D2752" s="497"/>
      <c r="E2752" s="498"/>
      <c r="F2752" s="497"/>
      <c r="G2752" s="499"/>
    </row>
    <row r="2753" spans="4:7">
      <c r="D2753" s="497"/>
      <c r="E2753" s="498"/>
      <c r="F2753" s="497"/>
      <c r="G2753" s="499"/>
    </row>
    <row r="2754" spans="4:7">
      <c r="D2754" s="497"/>
      <c r="E2754" s="498"/>
      <c r="F2754" s="497"/>
      <c r="G2754" s="499"/>
    </row>
    <row r="2755" spans="4:7">
      <c r="D2755" s="497"/>
      <c r="E2755" s="498"/>
      <c r="F2755" s="497"/>
      <c r="G2755" s="499"/>
    </row>
    <row r="2756" spans="4:7">
      <c r="D2756" s="497"/>
      <c r="E2756" s="498"/>
      <c r="F2756" s="497"/>
      <c r="G2756" s="499"/>
    </row>
    <row r="2757" spans="4:7">
      <c r="D2757" s="497"/>
      <c r="E2757" s="498"/>
      <c r="F2757" s="497"/>
      <c r="G2757" s="499"/>
    </row>
    <row r="2758" spans="4:7">
      <c r="D2758" s="497"/>
      <c r="E2758" s="498"/>
      <c r="F2758" s="497"/>
      <c r="G2758" s="499"/>
    </row>
    <row r="2759" spans="4:7">
      <c r="D2759" s="497"/>
      <c r="E2759" s="498"/>
      <c r="F2759" s="497"/>
      <c r="G2759" s="499"/>
    </row>
    <row r="2760" spans="4:7">
      <c r="D2760" s="497"/>
      <c r="E2760" s="498"/>
      <c r="F2760" s="497"/>
      <c r="G2760" s="499"/>
    </row>
    <row r="2761" spans="4:7">
      <c r="D2761" s="497"/>
      <c r="E2761" s="498"/>
      <c r="F2761" s="497"/>
      <c r="G2761" s="499"/>
    </row>
    <row r="2762" spans="4:7">
      <c r="D2762" s="497"/>
      <c r="E2762" s="498"/>
      <c r="F2762" s="497"/>
      <c r="G2762" s="499"/>
    </row>
    <row r="2763" spans="4:7">
      <c r="D2763" s="497"/>
      <c r="E2763" s="498"/>
      <c r="F2763" s="497"/>
      <c r="G2763" s="499"/>
    </row>
    <row r="2764" spans="4:7">
      <c r="D2764" s="497"/>
      <c r="E2764" s="498"/>
      <c r="F2764" s="497"/>
      <c r="G2764" s="499"/>
    </row>
    <row r="2765" spans="4:7">
      <c r="D2765" s="497"/>
      <c r="E2765" s="498"/>
      <c r="F2765" s="497"/>
      <c r="G2765" s="499"/>
    </row>
    <row r="2766" spans="4:7">
      <c r="D2766" s="497"/>
      <c r="E2766" s="498"/>
      <c r="F2766" s="497"/>
      <c r="G2766" s="499"/>
    </row>
    <row r="2767" spans="4:7">
      <c r="D2767" s="497"/>
      <c r="E2767" s="498"/>
      <c r="F2767" s="497"/>
      <c r="G2767" s="499"/>
    </row>
    <row r="2768" spans="4:7">
      <c r="D2768" s="497"/>
      <c r="E2768" s="498"/>
      <c r="F2768" s="497"/>
      <c r="G2768" s="499"/>
    </row>
    <row r="2769" spans="4:7">
      <c r="D2769" s="497"/>
      <c r="E2769" s="498"/>
      <c r="F2769" s="497"/>
      <c r="G2769" s="499"/>
    </row>
    <row r="2770" spans="4:7">
      <c r="D2770" s="497"/>
      <c r="E2770" s="498"/>
      <c r="F2770" s="497"/>
      <c r="G2770" s="499"/>
    </row>
    <row r="2771" spans="4:7">
      <c r="D2771" s="497"/>
      <c r="E2771" s="498"/>
      <c r="F2771" s="497"/>
      <c r="G2771" s="499"/>
    </row>
    <row r="2772" spans="4:7">
      <c r="D2772" s="497"/>
      <c r="E2772" s="498"/>
      <c r="F2772" s="497"/>
      <c r="G2772" s="499"/>
    </row>
    <row r="2773" spans="4:7">
      <c r="D2773" s="497"/>
      <c r="E2773" s="498"/>
      <c r="F2773" s="497"/>
      <c r="G2773" s="499"/>
    </row>
    <row r="2774" spans="4:7">
      <c r="D2774" s="497"/>
      <c r="E2774" s="498"/>
      <c r="F2774" s="497"/>
      <c r="G2774" s="499"/>
    </row>
    <row r="2775" spans="4:7">
      <c r="D2775" s="497"/>
      <c r="E2775" s="498"/>
      <c r="F2775" s="497"/>
      <c r="G2775" s="499"/>
    </row>
    <row r="2776" spans="4:7">
      <c r="D2776" s="497"/>
      <c r="E2776" s="498"/>
      <c r="F2776" s="497"/>
      <c r="G2776" s="499"/>
    </row>
    <row r="2777" spans="4:7">
      <c r="D2777" s="497"/>
      <c r="E2777" s="498"/>
      <c r="F2777" s="497"/>
      <c r="G2777" s="499"/>
    </row>
    <row r="2778" spans="4:7">
      <c r="D2778" s="497"/>
      <c r="E2778" s="498"/>
      <c r="F2778" s="497"/>
      <c r="G2778" s="499"/>
    </row>
    <row r="2779" spans="4:7">
      <c r="D2779" s="497"/>
      <c r="E2779" s="498"/>
      <c r="F2779" s="497"/>
      <c r="G2779" s="499"/>
    </row>
    <row r="2780" spans="4:7">
      <c r="D2780" s="497"/>
      <c r="E2780" s="498"/>
      <c r="F2780" s="497"/>
      <c r="G2780" s="499"/>
    </row>
    <row r="2781" spans="4:7">
      <c r="D2781" s="497"/>
      <c r="E2781" s="498"/>
      <c r="F2781" s="497"/>
      <c r="G2781" s="499"/>
    </row>
    <row r="2782" spans="4:7">
      <c r="D2782" s="497"/>
      <c r="E2782" s="498"/>
      <c r="F2782" s="497"/>
      <c r="G2782" s="499"/>
    </row>
    <row r="2783" spans="4:7">
      <c r="D2783" s="497"/>
      <c r="E2783" s="498"/>
      <c r="F2783" s="497"/>
      <c r="G2783" s="499"/>
    </row>
    <row r="2784" spans="4:7">
      <c r="D2784" s="497"/>
      <c r="E2784" s="498"/>
      <c r="F2784" s="497"/>
      <c r="G2784" s="499"/>
    </row>
    <row r="2785" spans="4:7">
      <c r="D2785" s="497"/>
      <c r="E2785" s="498"/>
      <c r="F2785" s="497"/>
      <c r="G2785" s="499"/>
    </row>
    <row r="2786" spans="4:7">
      <c r="D2786" s="497"/>
      <c r="E2786" s="498"/>
      <c r="F2786" s="497"/>
      <c r="G2786" s="499"/>
    </row>
    <row r="2787" spans="4:7">
      <c r="D2787" s="497"/>
      <c r="E2787" s="498"/>
      <c r="F2787" s="497"/>
      <c r="G2787" s="499"/>
    </row>
    <row r="2788" spans="4:7">
      <c r="D2788" s="497"/>
      <c r="E2788" s="498"/>
      <c r="F2788" s="497"/>
      <c r="G2788" s="499"/>
    </row>
    <row r="2789" spans="4:7">
      <c r="D2789" s="497"/>
      <c r="E2789" s="498"/>
      <c r="F2789" s="497"/>
      <c r="G2789" s="499"/>
    </row>
    <row r="2790" spans="4:7">
      <c r="D2790" s="497"/>
      <c r="E2790" s="498"/>
      <c r="F2790" s="497"/>
      <c r="G2790" s="499"/>
    </row>
    <row r="2791" spans="4:7">
      <c r="D2791" s="497"/>
      <c r="E2791" s="498"/>
      <c r="F2791" s="497"/>
      <c r="G2791" s="499"/>
    </row>
    <row r="2792" spans="4:7">
      <c r="D2792" s="497"/>
      <c r="E2792" s="498"/>
      <c r="F2792" s="497"/>
      <c r="G2792" s="499"/>
    </row>
    <row r="2793" spans="4:7">
      <c r="D2793" s="497"/>
      <c r="E2793" s="498"/>
      <c r="F2793" s="497"/>
      <c r="G2793" s="499"/>
    </row>
    <row r="2794" spans="4:7">
      <c r="D2794" s="497"/>
      <c r="E2794" s="498"/>
      <c r="F2794" s="497"/>
      <c r="G2794" s="499"/>
    </row>
    <row r="2795" spans="4:7">
      <c r="D2795" s="497"/>
      <c r="E2795" s="498"/>
      <c r="F2795" s="497"/>
      <c r="G2795" s="499"/>
    </row>
    <row r="2796" spans="4:7">
      <c r="D2796" s="497"/>
      <c r="E2796" s="498"/>
      <c r="F2796" s="497"/>
      <c r="G2796" s="499"/>
    </row>
    <row r="2797" spans="4:7">
      <c r="D2797" s="497"/>
      <c r="E2797" s="498"/>
      <c r="F2797" s="497"/>
      <c r="G2797" s="499"/>
    </row>
    <row r="2798" spans="4:7">
      <c r="D2798" s="497"/>
      <c r="E2798" s="498"/>
      <c r="F2798" s="497"/>
      <c r="G2798" s="499"/>
    </row>
    <row r="2799" spans="4:7">
      <c r="D2799" s="497"/>
      <c r="E2799" s="498"/>
      <c r="F2799" s="497"/>
      <c r="G2799" s="499"/>
    </row>
    <row r="2800" spans="4:7">
      <c r="D2800" s="497"/>
      <c r="E2800" s="498"/>
      <c r="F2800" s="497"/>
      <c r="G2800" s="499"/>
    </row>
    <row r="2801" spans="4:7">
      <c r="D2801" s="497"/>
      <c r="E2801" s="498"/>
      <c r="F2801" s="497"/>
      <c r="G2801" s="499"/>
    </row>
    <row r="2802" spans="4:7">
      <c r="D2802" s="497"/>
      <c r="E2802" s="498"/>
      <c r="F2802" s="497"/>
      <c r="G2802" s="499"/>
    </row>
    <row r="2803" spans="4:7">
      <c r="D2803" s="497"/>
      <c r="E2803" s="498"/>
      <c r="F2803" s="497"/>
      <c r="G2803" s="499"/>
    </row>
    <row r="2804" spans="4:7">
      <c r="D2804" s="497"/>
      <c r="E2804" s="498"/>
      <c r="F2804" s="497"/>
      <c r="G2804" s="499"/>
    </row>
    <row r="2805" spans="4:7">
      <c r="D2805" s="497"/>
      <c r="E2805" s="498"/>
      <c r="F2805" s="497"/>
      <c r="G2805" s="499"/>
    </row>
    <row r="2806" spans="4:7">
      <c r="D2806" s="497"/>
      <c r="E2806" s="498"/>
      <c r="F2806" s="497"/>
      <c r="G2806" s="499"/>
    </row>
    <row r="2807" spans="4:7">
      <c r="D2807" s="497"/>
      <c r="E2807" s="498"/>
      <c r="F2807" s="497"/>
      <c r="G2807" s="499"/>
    </row>
    <row r="2808" spans="4:7">
      <c r="D2808" s="497"/>
      <c r="E2808" s="498"/>
      <c r="F2808" s="497"/>
      <c r="G2808" s="499"/>
    </row>
    <row r="2809" spans="4:7">
      <c r="D2809" s="497"/>
      <c r="E2809" s="498"/>
      <c r="F2809" s="497"/>
      <c r="G2809" s="499"/>
    </row>
    <row r="2810" spans="4:7">
      <c r="D2810" s="497"/>
      <c r="E2810" s="498"/>
      <c r="F2810" s="497"/>
      <c r="G2810" s="499"/>
    </row>
    <row r="2811" spans="4:7">
      <c r="D2811" s="497"/>
      <c r="E2811" s="498"/>
      <c r="F2811" s="497"/>
      <c r="G2811" s="499"/>
    </row>
    <row r="2812" spans="4:7">
      <c r="D2812" s="497"/>
      <c r="E2812" s="498"/>
      <c r="F2812" s="497"/>
      <c r="G2812" s="499"/>
    </row>
    <row r="2813" spans="4:7">
      <c r="D2813" s="497"/>
      <c r="E2813" s="498"/>
      <c r="F2813" s="497"/>
      <c r="G2813" s="499"/>
    </row>
    <row r="2814" spans="4:7">
      <c r="D2814" s="497"/>
      <c r="E2814" s="498"/>
      <c r="F2814" s="497"/>
      <c r="G2814" s="499"/>
    </row>
    <row r="2815" spans="4:7">
      <c r="D2815" s="497"/>
      <c r="E2815" s="498"/>
      <c r="F2815" s="497"/>
      <c r="G2815" s="499"/>
    </row>
    <row r="2816" spans="4:7">
      <c r="D2816" s="497"/>
      <c r="E2816" s="498"/>
      <c r="F2816" s="497"/>
      <c r="G2816" s="499"/>
    </row>
    <row r="2817" spans="4:7">
      <c r="D2817" s="497"/>
      <c r="E2817" s="498"/>
      <c r="F2817" s="497"/>
      <c r="G2817" s="499"/>
    </row>
    <row r="2818" spans="4:7">
      <c r="D2818" s="497"/>
      <c r="E2818" s="498"/>
      <c r="F2818" s="497"/>
      <c r="G2818" s="499"/>
    </row>
    <row r="2819" spans="4:7">
      <c r="D2819" s="497"/>
      <c r="E2819" s="498"/>
      <c r="F2819" s="497"/>
      <c r="G2819" s="499"/>
    </row>
    <row r="2820" spans="4:7">
      <c r="D2820" s="497"/>
      <c r="E2820" s="498"/>
      <c r="F2820" s="497"/>
      <c r="G2820" s="499"/>
    </row>
    <row r="2821" spans="4:7">
      <c r="D2821" s="497"/>
      <c r="E2821" s="498"/>
      <c r="F2821" s="497"/>
      <c r="G2821" s="499"/>
    </row>
    <row r="2822" spans="4:7">
      <c r="D2822" s="497"/>
      <c r="E2822" s="498"/>
      <c r="F2822" s="497"/>
      <c r="G2822" s="499"/>
    </row>
    <row r="2823" spans="4:7">
      <c r="D2823" s="497"/>
      <c r="E2823" s="498"/>
      <c r="F2823" s="497"/>
      <c r="G2823" s="499"/>
    </row>
    <row r="2824" spans="4:7">
      <c r="D2824" s="497"/>
      <c r="E2824" s="498"/>
      <c r="F2824" s="497"/>
      <c r="G2824" s="499"/>
    </row>
    <row r="2825" spans="4:7">
      <c r="D2825" s="497"/>
      <c r="E2825" s="498"/>
      <c r="F2825" s="497"/>
      <c r="G2825" s="499"/>
    </row>
    <row r="2826" spans="4:7">
      <c r="D2826" s="497"/>
      <c r="E2826" s="498"/>
      <c r="F2826" s="497"/>
      <c r="G2826" s="499"/>
    </row>
    <row r="2827" spans="4:7">
      <c r="D2827" s="497"/>
      <c r="E2827" s="498"/>
      <c r="F2827" s="497"/>
      <c r="G2827" s="499"/>
    </row>
    <row r="2828" spans="4:7">
      <c r="D2828" s="497"/>
      <c r="E2828" s="498"/>
      <c r="F2828" s="497"/>
      <c r="G2828" s="499"/>
    </row>
    <row r="2829" spans="4:7">
      <c r="D2829" s="497"/>
      <c r="E2829" s="498"/>
      <c r="F2829" s="497"/>
      <c r="G2829" s="499"/>
    </row>
    <row r="2830" spans="4:7">
      <c r="D2830" s="497"/>
      <c r="E2830" s="498"/>
      <c r="F2830" s="497"/>
      <c r="G2830" s="499"/>
    </row>
    <row r="2831" spans="4:7">
      <c r="D2831" s="497"/>
      <c r="E2831" s="498"/>
      <c r="F2831" s="497"/>
      <c r="G2831" s="499"/>
    </row>
    <row r="2832" spans="4:7">
      <c r="D2832" s="497"/>
      <c r="E2832" s="498"/>
      <c r="F2832" s="497"/>
      <c r="G2832" s="499"/>
    </row>
    <row r="2833" spans="4:7">
      <c r="D2833" s="497"/>
      <c r="E2833" s="498"/>
      <c r="F2833" s="497"/>
      <c r="G2833" s="499"/>
    </row>
    <row r="2834" spans="4:7">
      <c r="D2834" s="497"/>
      <c r="E2834" s="498"/>
      <c r="F2834" s="497"/>
      <c r="G2834" s="499"/>
    </row>
    <row r="2835" spans="4:7">
      <c r="D2835" s="497"/>
      <c r="E2835" s="498"/>
      <c r="F2835" s="497"/>
      <c r="G2835" s="499"/>
    </row>
    <row r="2836" spans="4:7">
      <c r="D2836" s="497"/>
      <c r="E2836" s="498"/>
      <c r="F2836" s="497"/>
      <c r="G2836" s="499"/>
    </row>
    <row r="2837" spans="4:7">
      <c r="D2837" s="497"/>
      <c r="E2837" s="498"/>
      <c r="F2837" s="497"/>
      <c r="G2837" s="499"/>
    </row>
    <row r="2838" spans="4:7">
      <c r="D2838" s="497"/>
      <c r="E2838" s="498"/>
      <c r="F2838" s="497"/>
      <c r="G2838" s="499"/>
    </row>
    <row r="2839" spans="4:7">
      <c r="D2839" s="497"/>
      <c r="E2839" s="498"/>
      <c r="F2839" s="497"/>
      <c r="G2839" s="499"/>
    </row>
    <row r="2840" spans="4:7">
      <c r="D2840" s="497"/>
      <c r="E2840" s="498"/>
      <c r="F2840" s="497"/>
      <c r="G2840" s="499"/>
    </row>
    <row r="2841" spans="4:7">
      <c r="D2841" s="497"/>
      <c r="E2841" s="498"/>
      <c r="F2841" s="497"/>
      <c r="G2841" s="499"/>
    </row>
    <row r="2842" spans="4:7">
      <c r="D2842" s="497"/>
      <c r="E2842" s="498"/>
      <c r="F2842" s="497"/>
      <c r="G2842" s="499"/>
    </row>
    <row r="2843" spans="4:7">
      <c r="D2843" s="497"/>
      <c r="E2843" s="498"/>
      <c r="F2843" s="497"/>
      <c r="G2843" s="499"/>
    </row>
    <row r="2844" spans="4:7">
      <c r="D2844" s="497"/>
      <c r="E2844" s="498"/>
      <c r="F2844" s="497"/>
      <c r="G2844" s="499"/>
    </row>
    <row r="2845" spans="4:7">
      <c r="D2845" s="497"/>
      <c r="E2845" s="498"/>
      <c r="F2845" s="497"/>
      <c r="G2845" s="499"/>
    </row>
    <row r="2846" spans="4:7">
      <c r="D2846" s="497"/>
      <c r="E2846" s="498"/>
      <c r="F2846" s="497"/>
      <c r="G2846" s="499"/>
    </row>
    <row r="2847" spans="4:7">
      <c r="D2847" s="497"/>
      <c r="E2847" s="498"/>
      <c r="F2847" s="497"/>
      <c r="G2847" s="499"/>
    </row>
    <row r="2848" spans="4:7">
      <c r="D2848" s="497"/>
      <c r="E2848" s="498"/>
      <c r="F2848" s="497"/>
      <c r="G2848" s="499"/>
    </row>
    <row r="2849" spans="4:7">
      <c r="D2849" s="497"/>
      <c r="E2849" s="498"/>
      <c r="F2849" s="497"/>
      <c r="G2849" s="499"/>
    </row>
    <row r="2850" spans="4:7">
      <c r="D2850" s="497"/>
      <c r="E2850" s="498"/>
      <c r="F2850" s="497"/>
      <c r="G2850" s="499"/>
    </row>
    <row r="2851" spans="4:7">
      <c r="D2851" s="497"/>
      <c r="E2851" s="498"/>
      <c r="F2851" s="497"/>
      <c r="G2851" s="499"/>
    </row>
    <row r="2852" spans="4:7">
      <c r="D2852" s="497"/>
      <c r="E2852" s="498"/>
      <c r="F2852" s="497"/>
      <c r="G2852" s="499"/>
    </row>
    <row r="2853" spans="4:7">
      <c r="D2853" s="497"/>
      <c r="E2853" s="498"/>
      <c r="F2853" s="497"/>
      <c r="G2853" s="499"/>
    </row>
    <row r="2854" spans="4:7">
      <c r="D2854" s="497"/>
      <c r="E2854" s="498"/>
      <c r="F2854" s="497"/>
      <c r="G2854" s="499"/>
    </row>
    <row r="2855" spans="4:7">
      <c r="D2855" s="497"/>
      <c r="E2855" s="498"/>
      <c r="F2855" s="497"/>
      <c r="G2855" s="499"/>
    </row>
    <row r="2856" spans="4:7">
      <c r="D2856" s="497"/>
      <c r="E2856" s="498"/>
      <c r="F2856" s="497"/>
      <c r="G2856" s="499"/>
    </row>
    <row r="2857" spans="4:7">
      <c r="D2857" s="497"/>
      <c r="E2857" s="498"/>
      <c r="F2857" s="497"/>
      <c r="G2857" s="499"/>
    </row>
    <row r="2858" spans="4:7">
      <c r="D2858" s="497"/>
      <c r="E2858" s="498"/>
      <c r="F2858" s="497"/>
      <c r="G2858" s="499"/>
    </row>
    <row r="2859" spans="4:7">
      <c r="D2859" s="497"/>
      <c r="E2859" s="498"/>
      <c r="F2859" s="497"/>
      <c r="G2859" s="499"/>
    </row>
    <row r="2860" spans="4:7">
      <c r="D2860" s="497"/>
      <c r="E2860" s="498"/>
      <c r="F2860" s="497"/>
      <c r="G2860" s="499"/>
    </row>
    <row r="2861" spans="4:7">
      <c r="D2861" s="497"/>
      <c r="E2861" s="498"/>
      <c r="F2861" s="497"/>
      <c r="G2861" s="499"/>
    </row>
    <row r="2862" spans="4:7">
      <c r="D2862" s="497"/>
      <c r="E2862" s="498"/>
      <c r="F2862" s="497"/>
      <c r="G2862" s="499"/>
    </row>
    <row r="2863" spans="4:7">
      <c r="D2863" s="497"/>
      <c r="E2863" s="498"/>
      <c r="F2863" s="497"/>
      <c r="G2863" s="499"/>
    </row>
    <row r="2864" spans="4:7">
      <c r="D2864" s="497"/>
      <c r="E2864" s="498"/>
      <c r="F2864" s="497"/>
      <c r="G2864" s="499"/>
    </row>
    <row r="2865" spans="4:7">
      <c r="D2865" s="497"/>
      <c r="E2865" s="498"/>
      <c r="F2865" s="497"/>
      <c r="G2865" s="499"/>
    </row>
    <row r="2866" spans="4:7">
      <c r="D2866" s="497"/>
      <c r="E2866" s="498"/>
      <c r="F2866" s="497"/>
      <c r="G2866" s="499"/>
    </row>
    <row r="2867" spans="4:7">
      <c r="D2867" s="497"/>
      <c r="E2867" s="498"/>
      <c r="F2867" s="497"/>
      <c r="G2867" s="499"/>
    </row>
    <row r="2868" spans="4:7">
      <c r="D2868" s="497"/>
      <c r="E2868" s="498"/>
      <c r="F2868" s="497"/>
      <c r="G2868" s="499"/>
    </row>
    <row r="2869" spans="4:7">
      <c r="D2869" s="497"/>
      <c r="E2869" s="498"/>
      <c r="F2869" s="497"/>
      <c r="G2869" s="499"/>
    </row>
    <row r="2870" spans="4:7">
      <c r="D2870" s="497"/>
      <c r="E2870" s="498"/>
      <c r="F2870" s="497"/>
      <c r="G2870" s="499"/>
    </row>
    <row r="2871" spans="4:7">
      <c r="D2871" s="497"/>
      <c r="E2871" s="498"/>
      <c r="F2871" s="497"/>
      <c r="G2871" s="499"/>
    </row>
    <row r="2872" spans="4:7">
      <c r="D2872" s="497"/>
      <c r="E2872" s="498"/>
      <c r="F2872" s="497"/>
      <c r="G2872" s="499"/>
    </row>
    <row r="2873" spans="4:7">
      <c r="D2873" s="497"/>
      <c r="E2873" s="498"/>
      <c r="F2873" s="497"/>
      <c r="G2873" s="499"/>
    </row>
    <row r="2874" spans="4:7">
      <c r="D2874" s="497"/>
      <c r="E2874" s="498"/>
      <c r="F2874" s="497"/>
      <c r="G2874" s="499"/>
    </row>
    <row r="2875" spans="4:7">
      <c r="D2875" s="497"/>
      <c r="E2875" s="498"/>
      <c r="F2875" s="497"/>
      <c r="G2875" s="499"/>
    </row>
    <row r="2876" spans="4:7">
      <c r="D2876" s="497"/>
      <c r="E2876" s="498"/>
      <c r="F2876" s="497"/>
      <c r="G2876" s="499"/>
    </row>
    <row r="2877" spans="4:7">
      <c r="D2877" s="497"/>
      <c r="E2877" s="498"/>
      <c r="F2877" s="497"/>
      <c r="G2877" s="499"/>
    </row>
    <row r="2878" spans="4:7">
      <c r="D2878" s="497"/>
      <c r="E2878" s="498"/>
      <c r="F2878" s="497"/>
      <c r="G2878" s="499"/>
    </row>
    <row r="2879" spans="4:7">
      <c r="D2879" s="497"/>
      <c r="E2879" s="498"/>
      <c r="F2879" s="497"/>
      <c r="G2879" s="499"/>
    </row>
    <row r="2880" spans="4:7">
      <c r="D2880" s="497"/>
      <c r="E2880" s="498"/>
      <c r="F2880" s="497"/>
      <c r="G2880" s="499"/>
    </row>
    <row r="2881" spans="4:7">
      <c r="D2881" s="497"/>
      <c r="E2881" s="498"/>
      <c r="F2881" s="497"/>
      <c r="G2881" s="499"/>
    </row>
    <row r="2882" spans="4:7">
      <c r="D2882" s="497"/>
      <c r="E2882" s="498"/>
      <c r="F2882" s="497"/>
      <c r="G2882" s="499"/>
    </row>
    <row r="2883" spans="4:7">
      <c r="D2883" s="497"/>
      <c r="E2883" s="498"/>
      <c r="F2883" s="497"/>
      <c r="G2883" s="499"/>
    </row>
    <row r="2884" spans="4:7">
      <c r="D2884" s="497"/>
      <c r="E2884" s="498"/>
      <c r="F2884" s="497"/>
      <c r="G2884" s="499"/>
    </row>
    <row r="2885" spans="4:7">
      <c r="D2885" s="497"/>
      <c r="E2885" s="498"/>
      <c r="F2885" s="497"/>
      <c r="G2885" s="499"/>
    </row>
    <row r="2886" spans="4:7">
      <c r="D2886" s="497"/>
      <c r="E2886" s="498"/>
      <c r="F2886" s="497"/>
      <c r="G2886" s="499"/>
    </row>
    <row r="2887" spans="4:7">
      <c r="D2887" s="497"/>
      <c r="E2887" s="498"/>
      <c r="F2887" s="497"/>
      <c r="G2887" s="499"/>
    </row>
    <row r="2888" spans="4:7">
      <c r="D2888" s="497"/>
      <c r="E2888" s="498"/>
      <c r="F2888" s="497"/>
      <c r="G2888" s="499"/>
    </row>
    <row r="2889" spans="4:7">
      <c r="D2889" s="497"/>
      <c r="E2889" s="498"/>
      <c r="F2889" s="497"/>
      <c r="G2889" s="499"/>
    </row>
    <row r="2890" spans="4:7">
      <c r="D2890" s="497"/>
      <c r="E2890" s="498"/>
      <c r="F2890" s="497"/>
      <c r="G2890" s="499"/>
    </row>
    <row r="2891" spans="4:7">
      <c r="D2891" s="497"/>
      <c r="E2891" s="498"/>
      <c r="F2891" s="497"/>
      <c r="G2891" s="499"/>
    </row>
    <row r="2892" spans="4:7">
      <c r="D2892" s="497"/>
      <c r="E2892" s="498"/>
      <c r="F2892" s="497"/>
      <c r="G2892" s="499"/>
    </row>
    <row r="2893" spans="4:7">
      <c r="D2893" s="497"/>
      <c r="E2893" s="498"/>
      <c r="F2893" s="497"/>
      <c r="G2893" s="499"/>
    </row>
    <row r="2894" spans="4:7">
      <c r="D2894" s="497"/>
      <c r="E2894" s="498"/>
      <c r="F2894" s="497"/>
      <c r="G2894" s="499"/>
    </row>
    <row r="2895" spans="4:7">
      <c r="D2895" s="497"/>
      <c r="E2895" s="498"/>
      <c r="F2895" s="497"/>
      <c r="G2895" s="499"/>
    </row>
    <row r="2896" spans="4:7">
      <c r="D2896" s="497"/>
      <c r="E2896" s="498"/>
      <c r="F2896" s="497"/>
      <c r="G2896" s="499"/>
    </row>
    <row r="2897" spans="4:7">
      <c r="D2897" s="497"/>
      <c r="E2897" s="498"/>
      <c r="F2897" s="497"/>
      <c r="G2897" s="499"/>
    </row>
    <row r="2898" spans="4:7">
      <c r="D2898" s="497"/>
      <c r="E2898" s="498"/>
      <c r="F2898" s="497"/>
      <c r="G2898" s="499"/>
    </row>
    <row r="2899" spans="4:7">
      <c r="D2899" s="497"/>
      <c r="E2899" s="498"/>
      <c r="F2899" s="497"/>
      <c r="G2899" s="499"/>
    </row>
    <row r="2900" spans="4:7">
      <c r="D2900" s="497"/>
      <c r="E2900" s="498"/>
      <c r="F2900" s="497"/>
      <c r="G2900" s="499"/>
    </row>
    <row r="2901" spans="4:7">
      <c r="D2901" s="497"/>
      <c r="E2901" s="498"/>
      <c r="F2901" s="497"/>
      <c r="G2901" s="499"/>
    </row>
    <row r="2902" spans="4:7">
      <c r="D2902" s="497"/>
      <c r="E2902" s="498"/>
      <c r="F2902" s="497"/>
      <c r="G2902" s="499"/>
    </row>
    <row r="2903" spans="4:7">
      <c r="D2903" s="497"/>
      <c r="E2903" s="498"/>
      <c r="F2903" s="497"/>
      <c r="G2903" s="499"/>
    </row>
    <row r="2904" spans="4:7">
      <c r="D2904" s="497"/>
      <c r="E2904" s="498"/>
      <c r="F2904" s="497"/>
      <c r="G2904" s="499"/>
    </row>
    <row r="2905" spans="4:7">
      <c r="D2905" s="497"/>
      <c r="E2905" s="498"/>
      <c r="F2905" s="497"/>
      <c r="G2905" s="499"/>
    </row>
    <row r="2906" spans="4:7">
      <c r="D2906" s="497"/>
      <c r="E2906" s="498"/>
      <c r="F2906" s="497"/>
      <c r="G2906" s="499"/>
    </row>
    <row r="2907" spans="4:7">
      <c r="D2907" s="497"/>
      <c r="E2907" s="498"/>
      <c r="F2907" s="497"/>
      <c r="G2907" s="499"/>
    </row>
    <row r="2908" spans="4:7">
      <c r="D2908" s="497"/>
      <c r="E2908" s="498"/>
      <c r="F2908" s="497"/>
      <c r="G2908" s="499"/>
    </row>
    <row r="2909" spans="4:7">
      <c r="D2909" s="497"/>
      <c r="E2909" s="498"/>
      <c r="F2909" s="497"/>
      <c r="G2909" s="499"/>
    </row>
    <row r="2910" spans="4:7">
      <c r="D2910" s="497"/>
      <c r="E2910" s="498"/>
      <c r="F2910" s="497"/>
      <c r="G2910" s="499"/>
    </row>
    <row r="2911" spans="4:7">
      <c r="D2911" s="497"/>
      <c r="E2911" s="498"/>
      <c r="F2911" s="497"/>
      <c r="G2911" s="499"/>
    </row>
    <row r="2912" spans="4:7">
      <c r="D2912" s="497"/>
      <c r="E2912" s="498"/>
      <c r="F2912" s="497"/>
      <c r="G2912" s="499"/>
    </row>
    <row r="2913" spans="4:7">
      <c r="D2913" s="497"/>
      <c r="E2913" s="498"/>
      <c r="F2913" s="497"/>
      <c r="G2913" s="499"/>
    </row>
    <row r="2914" spans="4:7">
      <c r="D2914" s="497"/>
      <c r="E2914" s="498"/>
      <c r="F2914" s="497"/>
      <c r="G2914" s="499"/>
    </row>
    <row r="2915" spans="4:7">
      <c r="D2915" s="497"/>
      <c r="E2915" s="498"/>
      <c r="F2915" s="497"/>
      <c r="G2915" s="499"/>
    </row>
    <row r="2916" spans="4:7">
      <c r="D2916" s="497"/>
      <c r="E2916" s="498"/>
      <c r="F2916" s="497"/>
      <c r="G2916" s="499"/>
    </row>
    <row r="2917" spans="4:7">
      <c r="D2917" s="497"/>
      <c r="E2917" s="498"/>
      <c r="F2917" s="497"/>
      <c r="G2917" s="499"/>
    </row>
    <row r="2918" spans="4:7">
      <c r="D2918" s="497"/>
      <c r="E2918" s="498"/>
      <c r="F2918" s="497"/>
      <c r="G2918" s="499"/>
    </row>
    <row r="2919" spans="4:7">
      <c r="D2919" s="497"/>
      <c r="E2919" s="498"/>
      <c r="F2919" s="497"/>
      <c r="G2919" s="499"/>
    </row>
    <row r="2920" spans="4:7">
      <c r="D2920" s="497"/>
      <c r="E2920" s="498"/>
      <c r="F2920" s="497"/>
      <c r="G2920" s="499"/>
    </row>
    <row r="2921" spans="4:7">
      <c r="D2921" s="497"/>
      <c r="E2921" s="498"/>
      <c r="F2921" s="497"/>
      <c r="G2921" s="499"/>
    </row>
    <row r="2922" spans="4:7">
      <c r="D2922" s="497"/>
      <c r="E2922" s="498"/>
      <c r="F2922" s="497"/>
      <c r="G2922" s="499"/>
    </row>
    <row r="2923" spans="4:7">
      <c r="D2923" s="497"/>
      <c r="E2923" s="498"/>
      <c r="F2923" s="497"/>
      <c r="G2923" s="499"/>
    </row>
    <row r="2924" spans="4:7">
      <c r="D2924" s="497"/>
      <c r="E2924" s="498"/>
      <c r="F2924" s="497"/>
      <c r="G2924" s="499"/>
    </row>
    <row r="2925" spans="4:7">
      <c r="D2925" s="497"/>
      <c r="E2925" s="498"/>
      <c r="F2925" s="497"/>
      <c r="G2925" s="499"/>
    </row>
    <row r="2926" spans="4:7">
      <c r="D2926" s="497"/>
      <c r="E2926" s="498"/>
      <c r="F2926" s="497"/>
      <c r="G2926" s="499"/>
    </row>
    <row r="2927" spans="4:7">
      <c r="D2927" s="497"/>
      <c r="E2927" s="498"/>
      <c r="F2927" s="497"/>
      <c r="G2927" s="499"/>
    </row>
    <row r="2928" spans="4:7">
      <c r="D2928" s="497"/>
      <c r="E2928" s="498"/>
      <c r="F2928" s="497"/>
      <c r="G2928" s="499"/>
    </row>
    <row r="2929" spans="4:7">
      <c r="D2929" s="497"/>
      <c r="E2929" s="498"/>
      <c r="F2929" s="497"/>
      <c r="G2929" s="499"/>
    </row>
    <row r="2930" spans="4:7">
      <c r="D2930" s="497"/>
      <c r="E2930" s="498"/>
      <c r="F2930" s="497"/>
      <c r="G2930" s="499"/>
    </row>
    <row r="2931" spans="4:7">
      <c r="D2931" s="497"/>
      <c r="E2931" s="498"/>
      <c r="F2931" s="497"/>
      <c r="G2931" s="499"/>
    </row>
    <row r="2932" spans="4:7">
      <c r="D2932" s="497"/>
      <c r="E2932" s="498"/>
      <c r="F2932" s="497"/>
      <c r="G2932" s="499"/>
    </row>
    <row r="2933" spans="4:7">
      <c r="D2933" s="497"/>
      <c r="E2933" s="498"/>
      <c r="F2933" s="497"/>
      <c r="G2933" s="499"/>
    </row>
    <row r="2934" spans="4:7">
      <c r="D2934" s="497"/>
      <c r="E2934" s="498"/>
      <c r="F2934" s="497"/>
      <c r="G2934" s="499"/>
    </row>
    <row r="2935" spans="4:7">
      <c r="D2935" s="497"/>
      <c r="E2935" s="498"/>
      <c r="F2935" s="497"/>
      <c r="G2935" s="499"/>
    </row>
    <row r="2936" spans="4:7">
      <c r="D2936" s="497"/>
      <c r="E2936" s="498"/>
      <c r="F2936" s="497"/>
      <c r="G2936" s="499"/>
    </row>
    <row r="2937" spans="4:7">
      <c r="D2937" s="497"/>
      <c r="E2937" s="498"/>
      <c r="F2937" s="497"/>
      <c r="G2937" s="499"/>
    </row>
    <row r="2938" spans="4:7">
      <c r="D2938" s="497"/>
      <c r="E2938" s="498"/>
      <c r="F2938" s="497"/>
      <c r="G2938" s="499"/>
    </row>
    <row r="2939" spans="4:7">
      <c r="D2939" s="497"/>
      <c r="E2939" s="498"/>
      <c r="F2939" s="497"/>
      <c r="G2939" s="499"/>
    </row>
    <row r="2940" spans="4:7">
      <c r="D2940" s="497"/>
      <c r="E2940" s="498"/>
      <c r="F2940" s="497"/>
      <c r="G2940" s="499"/>
    </row>
    <row r="2941" spans="4:7">
      <c r="D2941" s="497"/>
      <c r="E2941" s="498"/>
      <c r="F2941" s="497"/>
      <c r="G2941" s="499"/>
    </row>
    <row r="2942" spans="4:7">
      <c r="D2942" s="497"/>
      <c r="E2942" s="498"/>
      <c r="F2942" s="497"/>
      <c r="G2942" s="499"/>
    </row>
    <row r="2943" spans="4:7">
      <c r="D2943" s="497"/>
      <c r="E2943" s="498"/>
      <c r="F2943" s="497"/>
      <c r="G2943" s="499"/>
    </row>
    <row r="2944" spans="4:7">
      <c r="D2944" s="497"/>
      <c r="E2944" s="498"/>
      <c r="F2944" s="497"/>
      <c r="G2944" s="499"/>
    </row>
    <row r="2945" spans="4:7">
      <c r="D2945" s="497"/>
      <c r="E2945" s="498"/>
      <c r="F2945" s="497"/>
      <c r="G2945" s="499"/>
    </row>
    <row r="2946" spans="4:7">
      <c r="D2946" s="497"/>
      <c r="E2946" s="498"/>
      <c r="F2946" s="497"/>
      <c r="G2946" s="499"/>
    </row>
    <row r="2947" spans="4:7">
      <c r="D2947" s="497"/>
      <c r="E2947" s="498"/>
      <c r="F2947" s="497"/>
      <c r="G2947" s="499"/>
    </row>
    <row r="2948" spans="4:7">
      <c r="D2948" s="497"/>
      <c r="E2948" s="498"/>
      <c r="F2948" s="497"/>
      <c r="G2948" s="499"/>
    </row>
    <row r="2949" spans="4:7">
      <c r="D2949" s="497"/>
      <c r="E2949" s="498"/>
      <c r="F2949" s="497"/>
      <c r="G2949" s="499"/>
    </row>
    <row r="2950" spans="4:7">
      <c r="D2950" s="497"/>
      <c r="E2950" s="498"/>
      <c r="F2950" s="497"/>
      <c r="G2950" s="499"/>
    </row>
    <row r="2951" spans="4:7">
      <c r="D2951" s="497"/>
      <c r="E2951" s="498"/>
      <c r="F2951" s="497"/>
      <c r="G2951" s="499"/>
    </row>
    <row r="2952" spans="4:7">
      <c r="D2952" s="497"/>
      <c r="E2952" s="498"/>
      <c r="F2952" s="497"/>
      <c r="G2952" s="499"/>
    </row>
    <row r="2953" spans="4:7">
      <c r="D2953" s="497"/>
      <c r="E2953" s="498"/>
      <c r="F2953" s="497"/>
      <c r="G2953" s="499"/>
    </row>
    <row r="2954" spans="4:7">
      <c r="D2954" s="497"/>
      <c r="E2954" s="498"/>
      <c r="F2954" s="497"/>
      <c r="G2954" s="499"/>
    </row>
    <row r="2955" spans="4:7">
      <c r="D2955" s="497"/>
      <c r="E2955" s="498"/>
      <c r="F2955" s="497"/>
      <c r="G2955" s="499"/>
    </row>
    <row r="2956" spans="4:7">
      <c r="D2956" s="497"/>
      <c r="E2956" s="498"/>
      <c r="F2956" s="497"/>
      <c r="G2956" s="499"/>
    </row>
    <row r="2957" spans="4:7">
      <c r="D2957" s="497"/>
      <c r="E2957" s="498"/>
      <c r="F2957" s="497"/>
      <c r="G2957" s="499"/>
    </row>
    <row r="2958" spans="4:7">
      <c r="D2958" s="497"/>
      <c r="E2958" s="498"/>
      <c r="F2958" s="497"/>
      <c r="G2958" s="499"/>
    </row>
    <row r="2959" spans="4:7">
      <c r="D2959" s="497"/>
      <c r="E2959" s="498"/>
      <c r="F2959" s="497"/>
      <c r="G2959" s="499"/>
    </row>
    <row r="2960" spans="4:7">
      <c r="D2960" s="497"/>
      <c r="E2960" s="498"/>
      <c r="F2960" s="497"/>
      <c r="G2960" s="499"/>
    </row>
    <row r="2961" spans="4:7">
      <c r="D2961" s="497"/>
      <c r="E2961" s="498"/>
      <c r="F2961" s="497"/>
      <c r="G2961" s="499"/>
    </row>
    <row r="2962" spans="4:7">
      <c r="D2962" s="497"/>
      <c r="E2962" s="498"/>
      <c r="F2962" s="497"/>
      <c r="G2962" s="499"/>
    </row>
    <row r="2963" spans="4:7">
      <c r="D2963" s="497"/>
      <c r="E2963" s="498"/>
      <c r="F2963" s="497"/>
      <c r="G2963" s="499"/>
    </row>
    <row r="2964" spans="4:7">
      <c r="D2964" s="497"/>
      <c r="E2964" s="498"/>
      <c r="F2964" s="497"/>
      <c r="G2964" s="499"/>
    </row>
    <row r="2965" spans="4:7">
      <c r="D2965" s="497"/>
      <c r="E2965" s="498"/>
      <c r="F2965" s="497"/>
      <c r="G2965" s="499"/>
    </row>
    <row r="2966" spans="4:7">
      <c r="D2966" s="497"/>
      <c r="E2966" s="498"/>
      <c r="F2966" s="497"/>
      <c r="G2966" s="499"/>
    </row>
    <row r="2967" spans="4:7">
      <c r="D2967" s="497"/>
      <c r="E2967" s="498"/>
      <c r="F2967" s="497"/>
      <c r="G2967" s="499"/>
    </row>
    <row r="2968" spans="4:7">
      <c r="D2968" s="497"/>
      <c r="E2968" s="498"/>
      <c r="F2968" s="497"/>
      <c r="G2968" s="499"/>
    </row>
    <row r="2969" spans="4:7">
      <c r="D2969" s="497"/>
      <c r="E2969" s="498"/>
      <c r="F2969" s="497"/>
      <c r="G2969" s="499"/>
    </row>
    <row r="2970" spans="4:7">
      <c r="D2970" s="497"/>
      <c r="E2970" s="498"/>
      <c r="F2970" s="497"/>
      <c r="G2970" s="499"/>
    </row>
    <row r="2971" spans="4:7">
      <c r="D2971" s="497"/>
      <c r="E2971" s="498"/>
      <c r="F2971" s="497"/>
      <c r="G2971" s="499"/>
    </row>
    <row r="2972" spans="4:7">
      <c r="D2972" s="497"/>
      <c r="E2972" s="498"/>
      <c r="F2972" s="497"/>
      <c r="G2972" s="499"/>
    </row>
    <row r="2973" spans="4:7">
      <c r="D2973" s="497"/>
      <c r="E2973" s="498"/>
      <c r="F2973" s="497"/>
      <c r="G2973" s="499"/>
    </row>
    <row r="2974" spans="4:7">
      <c r="D2974" s="497"/>
      <c r="E2974" s="498"/>
      <c r="F2974" s="497"/>
      <c r="G2974" s="499"/>
    </row>
    <row r="2975" spans="4:7">
      <c r="D2975" s="497"/>
      <c r="E2975" s="498"/>
      <c r="F2975" s="497"/>
      <c r="G2975" s="499"/>
    </row>
    <row r="2976" spans="4:7">
      <c r="D2976" s="497"/>
      <c r="E2976" s="498"/>
      <c r="F2976" s="497"/>
      <c r="G2976" s="499"/>
    </row>
    <row r="2977" spans="4:7">
      <c r="D2977" s="497"/>
      <c r="E2977" s="498"/>
      <c r="F2977" s="497"/>
      <c r="G2977" s="499"/>
    </row>
    <row r="2978" spans="4:7">
      <c r="D2978" s="497"/>
      <c r="E2978" s="498"/>
      <c r="F2978" s="497"/>
      <c r="G2978" s="499"/>
    </row>
    <row r="2979" spans="4:7">
      <c r="D2979" s="497"/>
      <c r="E2979" s="498"/>
      <c r="F2979" s="497"/>
      <c r="G2979" s="499"/>
    </row>
    <row r="2980" spans="4:7">
      <c r="D2980" s="497"/>
      <c r="E2980" s="498"/>
      <c r="F2980" s="497"/>
      <c r="G2980" s="499"/>
    </row>
    <row r="2981" spans="4:7">
      <c r="D2981" s="497"/>
      <c r="E2981" s="498"/>
      <c r="F2981" s="497"/>
      <c r="G2981" s="499"/>
    </row>
    <row r="2982" spans="4:7">
      <c r="D2982" s="497"/>
      <c r="E2982" s="498"/>
      <c r="F2982" s="497"/>
      <c r="G2982" s="499"/>
    </row>
    <row r="2983" spans="4:7">
      <c r="D2983" s="497"/>
      <c r="E2983" s="498"/>
      <c r="F2983" s="497"/>
      <c r="G2983" s="499"/>
    </row>
    <row r="2984" spans="4:7">
      <c r="D2984" s="497"/>
      <c r="E2984" s="498"/>
      <c r="F2984" s="497"/>
      <c r="G2984" s="499"/>
    </row>
    <row r="2985" spans="4:7">
      <c r="D2985" s="497"/>
      <c r="E2985" s="498"/>
      <c r="F2985" s="497"/>
      <c r="G2985" s="499"/>
    </row>
    <row r="2986" spans="4:7">
      <c r="D2986" s="497"/>
      <c r="E2986" s="498"/>
      <c r="F2986" s="497"/>
      <c r="G2986" s="499"/>
    </row>
    <row r="2987" spans="4:7">
      <c r="D2987" s="497"/>
      <c r="E2987" s="498"/>
      <c r="F2987" s="497"/>
      <c r="G2987" s="499"/>
    </row>
    <row r="2988" spans="4:7">
      <c r="D2988" s="497"/>
      <c r="E2988" s="498"/>
      <c r="F2988" s="497"/>
      <c r="G2988" s="499"/>
    </row>
    <row r="2989" spans="4:7">
      <c r="D2989" s="497"/>
      <c r="E2989" s="498"/>
      <c r="F2989" s="497"/>
      <c r="G2989" s="499"/>
    </row>
    <row r="2990" spans="4:7">
      <c r="D2990" s="497"/>
      <c r="E2990" s="498"/>
      <c r="F2990" s="497"/>
      <c r="G2990" s="499"/>
    </row>
    <row r="2991" spans="4:7">
      <c r="D2991" s="497"/>
      <c r="E2991" s="498"/>
      <c r="F2991" s="497"/>
      <c r="G2991" s="499"/>
    </row>
    <row r="2992" spans="4:7">
      <c r="D2992" s="497"/>
      <c r="E2992" s="498"/>
      <c r="F2992" s="497"/>
      <c r="G2992" s="499"/>
    </row>
    <row r="2993" spans="4:7">
      <c r="D2993" s="497"/>
      <c r="E2993" s="498"/>
      <c r="F2993" s="497"/>
      <c r="G2993" s="499"/>
    </row>
    <row r="2994" spans="4:7">
      <c r="D2994" s="497"/>
      <c r="E2994" s="498"/>
      <c r="F2994" s="497"/>
      <c r="G2994" s="499"/>
    </row>
    <row r="2995" spans="4:7">
      <c r="D2995" s="497"/>
      <c r="E2995" s="498"/>
      <c r="F2995" s="497"/>
      <c r="G2995" s="499"/>
    </row>
    <row r="2996" spans="4:7">
      <c r="D2996" s="497"/>
      <c r="E2996" s="498"/>
      <c r="F2996" s="497"/>
      <c r="G2996" s="499"/>
    </row>
    <row r="2997" spans="4:7">
      <c r="D2997" s="497"/>
      <c r="E2997" s="498"/>
      <c r="F2997" s="497"/>
      <c r="G2997" s="499"/>
    </row>
    <row r="2998" spans="4:7">
      <c r="D2998" s="497"/>
      <c r="E2998" s="498"/>
      <c r="F2998" s="497"/>
      <c r="G2998" s="499"/>
    </row>
    <row r="2999" spans="4:7">
      <c r="D2999" s="497"/>
      <c r="E2999" s="498"/>
      <c r="F2999" s="497"/>
      <c r="G2999" s="499"/>
    </row>
    <row r="3000" spans="4:7">
      <c r="D3000" s="497"/>
      <c r="E3000" s="498"/>
      <c r="F3000" s="497"/>
      <c r="G3000" s="499"/>
    </row>
    <row r="3001" spans="4:7">
      <c r="D3001" s="497"/>
      <c r="E3001" s="498"/>
      <c r="F3001" s="497"/>
      <c r="G3001" s="499"/>
    </row>
    <row r="3002" spans="4:7">
      <c r="D3002" s="497"/>
      <c r="E3002" s="498"/>
      <c r="F3002" s="497"/>
      <c r="G3002" s="499"/>
    </row>
    <row r="3003" spans="4:7">
      <c r="D3003" s="497"/>
      <c r="E3003" s="498"/>
      <c r="F3003" s="497"/>
      <c r="G3003" s="499"/>
    </row>
    <row r="3004" spans="4:7">
      <c r="D3004" s="497"/>
      <c r="E3004" s="498"/>
      <c r="F3004" s="497"/>
      <c r="G3004" s="499"/>
    </row>
    <row r="3005" spans="4:7">
      <c r="D3005" s="497"/>
      <c r="E3005" s="498"/>
      <c r="F3005" s="497"/>
      <c r="G3005" s="499"/>
    </row>
    <row r="3006" spans="4:7">
      <c r="D3006" s="497"/>
      <c r="E3006" s="498"/>
      <c r="F3006" s="497"/>
      <c r="G3006" s="499"/>
    </row>
    <row r="3007" spans="4:7">
      <c r="D3007" s="497"/>
      <c r="E3007" s="498"/>
      <c r="F3007" s="497"/>
      <c r="G3007" s="499"/>
    </row>
    <row r="3008" spans="4:7">
      <c r="D3008" s="497"/>
      <c r="E3008" s="498"/>
      <c r="F3008" s="497"/>
      <c r="G3008" s="499"/>
    </row>
    <row r="3009" spans="4:7">
      <c r="D3009" s="497"/>
      <c r="E3009" s="498"/>
      <c r="F3009" s="497"/>
      <c r="G3009" s="499"/>
    </row>
    <row r="3010" spans="4:7">
      <c r="D3010" s="497"/>
      <c r="E3010" s="498"/>
      <c r="F3010" s="497"/>
      <c r="G3010" s="499"/>
    </row>
    <row r="3011" spans="4:7">
      <c r="D3011" s="497"/>
      <c r="E3011" s="498"/>
      <c r="F3011" s="497"/>
      <c r="G3011" s="499"/>
    </row>
    <row r="3012" spans="4:7">
      <c r="D3012" s="497"/>
      <c r="E3012" s="498"/>
      <c r="F3012" s="497"/>
      <c r="G3012" s="499"/>
    </row>
    <row r="3013" spans="4:7">
      <c r="D3013" s="497"/>
      <c r="E3013" s="498"/>
      <c r="F3013" s="497"/>
      <c r="G3013" s="499"/>
    </row>
    <row r="3014" spans="4:7">
      <c r="D3014" s="497"/>
      <c r="E3014" s="498"/>
      <c r="F3014" s="497"/>
      <c r="G3014" s="499"/>
    </row>
    <row r="3015" spans="4:7">
      <c r="D3015" s="497"/>
      <c r="E3015" s="498"/>
      <c r="F3015" s="497"/>
      <c r="G3015" s="499"/>
    </row>
    <row r="3016" spans="4:7">
      <c r="D3016" s="497"/>
      <c r="E3016" s="498"/>
      <c r="F3016" s="497"/>
      <c r="G3016" s="499"/>
    </row>
    <row r="3017" spans="4:7">
      <c r="D3017" s="497"/>
      <c r="E3017" s="498"/>
      <c r="F3017" s="497"/>
      <c r="G3017" s="499"/>
    </row>
    <row r="3018" spans="4:7">
      <c r="D3018" s="497"/>
      <c r="E3018" s="498"/>
      <c r="F3018" s="497"/>
      <c r="G3018" s="499"/>
    </row>
    <row r="3019" spans="4:7">
      <c r="D3019" s="497"/>
      <c r="E3019" s="498"/>
      <c r="F3019" s="497"/>
      <c r="G3019" s="499"/>
    </row>
    <row r="3020" spans="4:7">
      <c r="D3020" s="497"/>
      <c r="E3020" s="498"/>
      <c r="F3020" s="497"/>
      <c r="G3020" s="499"/>
    </row>
    <row r="3021" spans="4:7">
      <c r="D3021" s="497"/>
      <c r="E3021" s="498"/>
      <c r="F3021" s="497"/>
      <c r="G3021" s="499"/>
    </row>
    <row r="3022" spans="4:7">
      <c r="D3022" s="497"/>
      <c r="E3022" s="498"/>
      <c r="F3022" s="497"/>
      <c r="G3022" s="499"/>
    </row>
    <row r="3023" spans="4:7">
      <c r="D3023" s="497"/>
      <c r="E3023" s="498"/>
      <c r="F3023" s="497"/>
      <c r="G3023" s="499"/>
    </row>
    <row r="3024" spans="4:7">
      <c r="D3024" s="497"/>
      <c r="E3024" s="498"/>
      <c r="F3024" s="497"/>
      <c r="G3024" s="499"/>
    </row>
    <row r="3025" spans="4:7">
      <c r="D3025" s="497"/>
      <c r="E3025" s="498"/>
      <c r="F3025" s="497"/>
      <c r="G3025" s="499"/>
    </row>
    <row r="3026" spans="4:7">
      <c r="D3026" s="497"/>
      <c r="E3026" s="498"/>
      <c r="F3026" s="497"/>
      <c r="G3026" s="499"/>
    </row>
    <row r="3027" spans="4:7">
      <c r="D3027" s="497"/>
      <c r="E3027" s="498"/>
      <c r="F3027" s="497"/>
      <c r="G3027" s="499"/>
    </row>
    <row r="3028" spans="4:7">
      <c r="D3028" s="497"/>
      <c r="E3028" s="498"/>
      <c r="F3028" s="497"/>
      <c r="G3028" s="499"/>
    </row>
    <row r="3029" spans="4:7">
      <c r="D3029" s="497"/>
      <c r="E3029" s="498"/>
      <c r="F3029" s="497"/>
      <c r="G3029" s="499"/>
    </row>
    <row r="3030" spans="4:7">
      <c r="D3030" s="497"/>
      <c r="E3030" s="498"/>
      <c r="F3030" s="497"/>
      <c r="G3030" s="499"/>
    </row>
    <row r="3031" spans="4:7">
      <c r="D3031" s="497"/>
      <c r="E3031" s="498"/>
      <c r="F3031" s="497"/>
      <c r="G3031" s="499"/>
    </row>
    <row r="3032" spans="4:7">
      <c r="D3032" s="497"/>
      <c r="E3032" s="498"/>
      <c r="F3032" s="497"/>
      <c r="G3032" s="499"/>
    </row>
    <row r="3033" spans="4:7">
      <c r="D3033" s="497"/>
      <c r="E3033" s="498"/>
      <c r="F3033" s="497"/>
      <c r="G3033" s="499"/>
    </row>
    <row r="3034" spans="4:7">
      <c r="D3034" s="497"/>
      <c r="E3034" s="498"/>
      <c r="F3034" s="497"/>
      <c r="G3034" s="499"/>
    </row>
    <row r="3035" spans="4:7">
      <c r="D3035" s="497"/>
      <c r="E3035" s="498"/>
      <c r="F3035" s="497"/>
      <c r="G3035" s="499"/>
    </row>
    <row r="3036" spans="4:7">
      <c r="D3036" s="497"/>
      <c r="E3036" s="498"/>
      <c r="F3036" s="497"/>
      <c r="G3036" s="499"/>
    </row>
    <row r="3037" spans="4:7">
      <c r="D3037" s="497"/>
      <c r="E3037" s="498"/>
      <c r="F3037" s="497"/>
      <c r="G3037" s="499"/>
    </row>
    <row r="3038" spans="4:7">
      <c r="D3038" s="497"/>
      <c r="E3038" s="498"/>
      <c r="F3038" s="497"/>
      <c r="G3038" s="499"/>
    </row>
    <row r="3039" spans="4:7">
      <c r="D3039" s="497"/>
      <c r="E3039" s="498"/>
      <c r="F3039" s="497"/>
      <c r="G3039" s="499"/>
    </row>
    <row r="3040" spans="4:7">
      <c r="D3040" s="497"/>
      <c r="E3040" s="498"/>
      <c r="F3040" s="497"/>
      <c r="G3040" s="499"/>
    </row>
    <row r="3041" spans="4:7">
      <c r="D3041" s="497"/>
      <c r="E3041" s="498"/>
      <c r="F3041" s="497"/>
      <c r="G3041" s="499"/>
    </row>
    <row r="3042" spans="4:7">
      <c r="D3042" s="497"/>
      <c r="E3042" s="498"/>
      <c r="F3042" s="497"/>
      <c r="G3042" s="499"/>
    </row>
    <row r="3043" spans="4:7">
      <c r="D3043" s="497"/>
      <c r="E3043" s="498"/>
      <c r="F3043" s="497"/>
      <c r="G3043" s="499"/>
    </row>
    <row r="3044" spans="4:7">
      <c r="D3044" s="497"/>
      <c r="E3044" s="498"/>
      <c r="F3044" s="497"/>
      <c r="G3044" s="499"/>
    </row>
    <row r="3045" spans="4:7">
      <c r="D3045" s="497"/>
      <c r="E3045" s="498"/>
      <c r="F3045" s="497"/>
      <c r="G3045" s="499"/>
    </row>
    <row r="3046" spans="4:7">
      <c r="D3046" s="497"/>
      <c r="E3046" s="498"/>
      <c r="F3046" s="497"/>
      <c r="G3046" s="499"/>
    </row>
    <row r="3047" spans="4:7">
      <c r="D3047" s="497"/>
      <c r="E3047" s="498"/>
      <c r="F3047" s="497"/>
      <c r="G3047" s="499"/>
    </row>
    <row r="3048" spans="4:7">
      <c r="D3048" s="497"/>
      <c r="E3048" s="498"/>
      <c r="F3048" s="497"/>
      <c r="G3048" s="499"/>
    </row>
    <row r="3049" spans="4:7">
      <c r="D3049" s="497"/>
      <c r="E3049" s="498"/>
      <c r="F3049" s="497"/>
      <c r="G3049" s="499"/>
    </row>
    <row r="3050" spans="4:7">
      <c r="D3050" s="497"/>
      <c r="E3050" s="498"/>
      <c r="F3050" s="497"/>
      <c r="G3050" s="499"/>
    </row>
    <row r="3051" spans="4:7">
      <c r="D3051" s="497"/>
      <c r="E3051" s="498"/>
      <c r="F3051" s="497"/>
      <c r="G3051" s="499"/>
    </row>
    <row r="3052" spans="4:7">
      <c r="D3052" s="497"/>
      <c r="E3052" s="498"/>
      <c r="F3052" s="497"/>
      <c r="G3052" s="499"/>
    </row>
    <row r="3053" spans="4:7">
      <c r="D3053" s="497"/>
      <c r="E3053" s="498"/>
      <c r="F3053" s="497"/>
      <c r="G3053" s="499"/>
    </row>
    <row r="3054" spans="4:7">
      <c r="D3054" s="497"/>
      <c r="E3054" s="498"/>
      <c r="F3054" s="497"/>
      <c r="G3054" s="499"/>
    </row>
    <row r="3055" spans="4:7">
      <c r="D3055" s="497"/>
      <c r="E3055" s="498"/>
      <c r="F3055" s="497"/>
      <c r="G3055" s="499"/>
    </row>
    <row r="3056" spans="4:7">
      <c r="D3056" s="497"/>
      <c r="E3056" s="498"/>
      <c r="F3056" s="497"/>
      <c r="G3056" s="499"/>
    </row>
    <row r="3057" spans="4:7">
      <c r="D3057" s="497"/>
      <c r="E3057" s="498"/>
      <c r="F3057" s="497"/>
      <c r="G3057" s="499"/>
    </row>
    <row r="3058" spans="4:7">
      <c r="D3058" s="497"/>
      <c r="E3058" s="498"/>
      <c r="F3058" s="497"/>
      <c r="G3058" s="499"/>
    </row>
    <row r="3059" spans="4:7">
      <c r="D3059" s="497"/>
      <c r="E3059" s="498"/>
      <c r="F3059" s="497"/>
      <c r="G3059" s="499"/>
    </row>
    <row r="3060" spans="4:7">
      <c r="D3060" s="497"/>
      <c r="E3060" s="498"/>
      <c r="F3060" s="497"/>
      <c r="G3060" s="499"/>
    </row>
    <row r="3061" spans="4:7">
      <c r="D3061" s="497"/>
      <c r="E3061" s="498"/>
      <c r="F3061" s="497"/>
      <c r="G3061" s="499"/>
    </row>
    <row r="3062" spans="4:7">
      <c r="D3062" s="497"/>
      <c r="E3062" s="498"/>
      <c r="F3062" s="497"/>
      <c r="G3062" s="499"/>
    </row>
    <row r="3063" spans="4:7">
      <c r="D3063" s="497"/>
      <c r="E3063" s="498"/>
      <c r="F3063" s="497"/>
      <c r="G3063" s="499"/>
    </row>
    <row r="3064" spans="4:7">
      <c r="D3064" s="497"/>
      <c r="E3064" s="498"/>
      <c r="F3064" s="497"/>
      <c r="G3064" s="499"/>
    </row>
    <row r="3065" spans="4:7">
      <c r="E3065" s="498"/>
    </row>
    <row r="3066" spans="4:7">
      <c r="E3066" s="498"/>
    </row>
    <row r="3067" spans="4:7">
      <c r="E3067" s="498"/>
    </row>
    <row r="3068" spans="4:7">
      <c r="E3068" s="498"/>
    </row>
    <row r="3069" spans="4:7">
      <c r="E3069" s="498"/>
    </row>
    <row r="3070" spans="4:7">
      <c r="E3070" s="498"/>
    </row>
    <row r="3071" spans="4:7">
      <c r="E3071" s="498"/>
    </row>
    <row r="3072" spans="4:7">
      <c r="E3072" s="498"/>
    </row>
    <row r="3073" spans="5:5">
      <c r="E3073" s="498"/>
    </row>
    <row r="3074" spans="5:5">
      <c r="E3074" s="498"/>
    </row>
    <row r="3075" spans="5:5">
      <c r="E3075" s="498"/>
    </row>
    <row r="3076" spans="5:5">
      <c r="E3076" s="498"/>
    </row>
    <row r="3077" spans="5:5">
      <c r="E3077" s="498"/>
    </row>
    <row r="3078" spans="5:5">
      <c r="E3078" s="498"/>
    </row>
    <row r="3079" spans="5:5">
      <c r="E3079" s="498"/>
    </row>
    <row r="3080" spans="5:5">
      <c r="E3080" s="498"/>
    </row>
    <row r="3081" spans="5:5">
      <c r="E3081" s="498"/>
    </row>
    <row r="3082" spans="5:5">
      <c r="E3082" s="498"/>
    </row>
    <row r="3083" spans="5:5">
      <c r="E3083" s="498"/>
    </row>
    <row r="3084" spans="5:5">
      <c r="E3084" s="498"/>
    </row>
    <row r="3085" spans="5:5">
      <c r="E3085" s="498"/>
    </row>
    <row r="3086" spans="5:5">
      <c r="E3086" s="498"/>
    </row>
    <row r="3087" spans="5:5">
      <c r="E3087" s="498"/>
    </row>
    <row r="3088" spans="5:5">
      <c r="E3088" s="498"/>
    </row>
    <row r="3089" spans="5:5">
      <c r="E3089" s="498"/>
    </row>
    <row r="3090" spans="5:5">
      <c r="E3090" s="498"/>
    </row>
    <row r="3091" spans="5:5">
      <c r="E3091" s="498"/>
    </row>
    <row r="3092" spans="5:5">
      <c r="E3092" s="498"/>
    </row>
    <row r="3093" spans="5:5">
      <c r="E3093" s="498"/>
    </row>
    <row r="3094" spans="5:5">
      <c r="E3094" s="498"/>
    </row>
    <row r="3095" spans="5:5">
      <c r="E3095" s="498"/>
    </row>
    <row r="3096" spans="5:5">
      <c r="E3096" s="498"/>
    </row>
    <row r="3097" spans="5:5">
      <c r="E3097" s="498"/>
    </row>
    <row r="3098" spans="5:5">
      <c r="E3098" s="498"/>
    </row>
    <row r="3099" spans="5:5">
      <c r="E3099" s="498"/>
    </row>
    <row r="3100" spans="5:5">
      <c r="E3100" s="498"/>
    </row>
    <row r="3101" spans="5:5">
      <c r="E3101" s="498"/>
    </row>
    <row r="3102" spans="5:5">
      <c r="E3102" s="498"/>
    </row>
    <row r="3103" spans="5:5">
      <c r="E3103" s="498"/>
    </row>
    <row r="3104" spans="5:5">
      <c r="E3104" s="498"/>
    </row>
    <row r="3105" spans="5:5">
      <c r="E3105" s="498"/>
    </row>
    <row r="3106" spans="5:5">
      <c r="E3106" s="498"/>
    </row>
    <row r="3107" spans="5:5">
      <c r="E3107" s="498"/>
    </row>
    <row r="3108" spans="5:5">
      <c r="E3108" s="498"/>
    </row>
    <row r="3109" spans="5:5">
      <c r="E3109" s="498"/>
    </row>
    <row r="3110" spans="5:5">
      <c r="E3110" s="498"/>
    </row>
    <row r="3111" spans="5:5">
      <c r="E3111" s="498"/>
    </row>
    <row r="3112" spans="5:5">
      <c r="E3112" s="498"/>
    </row>
    <row r="3113" spans="5:5">
      <c r="E3113" s="498"/>
    </row>
    <row r="3114" spans="5:5">
      <c r="E3114" s="498"/>
    </row>
    <row r="3115" spans="5:5">
      <c r="E3115" s="498"/>
    </row>
    <row r="3116" spans="5:5">
      <c r="E3116" s="498"/>
    </row>
    <row r="3117" spans="5:5">
      <c r="E3117" s="498"/>
    </row>
    <row r="3118" spans="5:5">
      <c r="E3118" s="498"/>
    </row>
    <row r="3119" spans="5:5">
      <c r="E3119" s="498"/>
    </row>
    <row r="3120" spans="5:5">
      <c r="E3120" s="498"/>
    </row>
    <row r="3121" spans="5:5">
      <c r="E3121" s="498"/>
    </row>
    <row r="3122" spans="5:5">
      <c r="E3122" s="498"/>
    </row>
    <row r="3123" spans="5:5">
      <c r="E3123" s="498"/>
    </row>
    <row r="3124" spans="5:5">
      <c r="E3124" s="498"/>
    </row>
    <row r="3125" spans="5:5">
      <c r="E3125" s="498"/>
    </row>
    <row r="3126" spans="5:5">
      <c r="E3126" s="498"/>
    </row>
    <row r="3127" spans="5:5">
      <c r="E3127" s="498"/>
    </row>
    <row r="3128" spans="5:5">
      <c r="E3128" s="498"/>
    </row>
    <row r="3129" spans="5:5">
      <c r="E3129" s="498"/>
    </row>
    <row r="3130" spans="5:5">
      <c r="E3130" s="498"/>
    </row>
    <row r="3131" spans="5:5">
      <c r="E3131" s="498"/>
    </row>
    <row r="3132" spans="5:5">
      <c r="E3132" s="498"/>
    </row>
    <row r="3133" spans="5:5">
      <c r="E3133" s="498"/>
    </row>
    <row r="3134" spans="5:5">
      <c r="E3134" s="498"/>
    </row>
    <row r="3135" spans="5:5">
      <c r="E3135" s="498"/>
    </row>
    <row r="3136" spans="5:5">
      <c r="E3136" s="498"/>
    </row>
    <row r="3137" spans="5:5">
      <c r="E3137" s="498"/>
    </row>
    <row r="3138" spans="5:5">
      <c r="E3138" s="498"/>
    </row>
    <row r="3139" spans="5:5">
      <c r="E3139" s="498"/>
    </row>
    <row r="3140" spans="5:5">
      <c r="E3140" s="498"/>
    </row>
    <row r="3141" spans="5:5">
      <c r="E3141" s="498"/>
    </row>
    <row r="3142" spans="5:5">
      <c r="E3142" s="498"/>
    </row>
    <row r="3143" spans="5:5">
      <c r="E3143" s="498"/>
    </row>
    <row r="3144" spans="5:5">
      <c r="E3144" s="498"/>
    </row>
    <row r="3145" spans="5:5">
      <c r="E3145" s="498"/>
    </row>
    <row r="3146" spans="5:5">
      <c r="E3146" s="498"/>
    </row>
    <row r="3147" spans="5:5">
      <c r="E3147" s="498"/>
    </row>
    <row r="3148" spans="5:5">
      <c r="E3148" s="498"/>
    </row>
    <row r="3149" spans="5:5">
      <c r="E3149" s="498"/>
    </row>
    <row r="3150" spans="5:5">
      <c r="E3150" s="498"/>
    </row>
    <row r="3151" spans="5:5">
      <c r="E3151" s="498"/>
    </row>
    <row r="3152" spans="5:5">
      <c r="E3152" s="498"/>
    </row>
    <row r="3153" spans="5:5">
      <c r="E3153" s="498"/>
    </row>
    <row r="3154" spans="5:5">
      <c r="E3154" s="498"/>
    </row>
    <row r="3155" spans="5:5">
      <c r="E3155" s="498"/>
    </row>
    <row r="3156" spans="5:5">
      <c r="E3156" s="498"/>
    </row>
    <row r="3157" spans="5:5">
      <c r="E3157" s="498"/>
    </row>
    <row r="3158" spans="5:5">
      <c r="E3158" s="498"/>
    </row>
    <row r="3159" spans="5:5">
      <c r="E3159" s="498"/>
    </row>
    <row r="3160" spans="5:5">
      <c r="E3160" s="498"/>
    </row>
    <row r="3161" spans="5:5">
      <c r="E3161" s="498"/>
    </row>
    <row r="3162" spans="5:5">
      <c r="E3162" s="498"/>
    </row>
    <row r="3163" spans="5:5">
      <c r="E3163" s="498"/>
    </row>
    <row r="3164" spans="5:5">
      <c r="E3164" s="498"/>
    </row>
    <row r="3165" spans="5:5">
      <c r="E3165" s="498"/>
    </row>
    <row r="3166" spans="5:5">
      <c r="E3166" s="498"/>
    </row>
    <row r="3167" spans="5:5">
      <c r="E3167" s="498"/>
    </row>
    <row r="3168" spans="5:5">
      <c r="E3168" s="498"/>
    </row>
    <row r="3169" spans="5:5">
      <c r="E3169" s="498"/>
    </row>
    <row r="3170" spans="5:5">
      <c r="E3170" s="498"/>
    </row>
    <row r="3171" spans="5:5">
      <c r="E3171" s="498"/>
    </row>
    <row r="3172" spans="5:5">
      <c r="E3172" s="498"/>
    </row>
    <row r="3173" spans="5:5">
      <c r="E3173" s="498"/>
    </row>
    <row r="3174" spans="5:5">
      <c r="E3174" s="498"/>
    </row>
    <row r="3175" spans="5:5">
      <c r="E3175" s="498"/>
    </row>
    <row r="3176" spans="5:5">
      <c r="E3176" s="498"/>
    </row>
    <row r="3177" spans="5:5">
      <c r="E3177" s="498"/>
    </row>
    <row r="3178" spans="5:5">
      <c r="E3178" s="498"/>
    </row>
    <row r="3179" spans="5:5">
      <c r="E3179" s="498"/>
    </row>
    <row r="3180" spans="5:5">
      <c r="E3180" s="498"/>
    </row>
    <row r="3181" spans="5:5">
      <c r="E3181" s="498"/>
    </row>
    <row r="3182" spans="5:5">
      <c r="E3182" s="498"/>
    </row>
    <row r="3183" spans="5:5">
      <c r="E3183" s="498"/>
    </row>
    <row r="3184" spans="5:5">
      <c r="E3184" s="498"/>
    </row>
    <row r="3185" spans="5:5">
      <c r="E3185" s="498"/>
    </row>
    <row r="3186" spans="5:5">
      <c r="E3186" s="498"/>
    </row>
    <row r="3187" spans="5:5">
      <c r="E3187" s="498"/>
    </row>
    <row r="3188" spans="5:5">
      <c r="E3188" s="498"/>
    </row>
    <row r="3189" spans="5:5">
      <c r="E3189" s="498"/>
    </row>
    <row r="3190" spans="5:5">
      <c r="E3190" s="498"/>
    </row>
    <row r="3191" spans="5:5">
      <c r="E3191" s="498"/>
    </row>
    <row r="3192" spans="5:5">
      <c r="E3192" s="498"/>
    </row>
    <row r="3193" spans="5:5">
      <c r="E3193" s="498"/>
    </row>
    <row r="3194" spans="5:5">
      <c r="E3194" s="498"/>
    </row>
    <row r="3195" spans="5:5">
      <c r="E3195" s="498"/>
    </row>
    <row r="3196" spans="5:5">
      <c r="E3196" s="498"/>
    </row>
    <row r="3197" spans="5:5">
      <c r="E3197" s="498"/>
    </row>
    <row r="3198" spans="5:5">
      <c r="E3198" s="498"/>
    </row>
    <row r="3199" spans="5:5">
      <c r="E3199" s="498"/>
    </row>
    <row r="3200" spans="5:5">
      <c r="E3200" s="498"/>
    </row>
    <row r="3201" spans="5:5">
      <c r="E3201" s="498"/>
    </row>
    <row r="3202" spans="5:5">
      <c r="E3202" s="498"/>
    </row>
    <row r="3203" spans="5:5">
      <c r="E3203" s="498"/>
    </row>
    <row r="3204" spans="5:5">
      <c r="E3204" s="498"/>
    </row>
    <row r="3205" spans="5:5">
      <c r="E3205" s="498"/>
    </row>
    <row r="3206" spans="5:5">
      <c r="E3206" s="498"/>
    </row>
    <row r="3207" spans="5:5">
      <c r="E3207" s="498"/>
    </row>
    <row r="3208" spans="5:5">
      <c r="E3208" s="498"/>
    </row>
    <row r="3209" spans="5:5">
      <c r="E3209" s="498"/>
    </row>
    <row r="3210" spans="5:5">
      <c r="E3210" s="498"/>
    </row>
    <row r="3211" spans="5:5">
      <c r="E3211" s="498"/>
    </row>
    <row r="3212" spans="5:5">
      <c r="E3212" s="498"/>
    </row>
    <row r="3213" spans="5:5">
      <c r="E3213" s="498"/>
    </row>
    <row r="3214" spans="5:5">
      <c r="E3214" s="498"/>
    </row>
    <row r="3215" spans="5:5">
      <c r="E3215" s="498"/>
    </row>
    <row r="3216" spans="5:5">
      <c r="E3216" s="498"/>
    </row>
    <row r="3217" spans="5:5">
      <c r="E3217" s="498"/>
    </row>
    <row r="3218" spans="5:5">
      <c r="E3218" s="498"/>
    </row>
    <row r="3219" spans="5:5">
      <c r="E3219" s="498"/>
    </row>
    <row r="3220" spans="5:5">
      <c r="E3220" s="498"/>
    </row>
    <row r="3221" spans="5:5">
      <c r="E3221" s="498"/>
    </row>
    <row r="3222" spans="5:5">
      <c r="E3222" s="498"/>
    </row>
    <row r="3223" spans="5:5">
      <c r="E3223" s="498"/>
    </row>
    <row r="3224" spans="5:5">
      <c r="E3224" s="498"/>
    </row>
    <row r="3225" spans="5:5">
      <c r="E3225" s="498"/>
    </row>
    <row r="3226" spans="5:5">
      <c r="E3226" s="498"/>
    </row>
    <row r="3227" spans="5:5">
      <c r="E3227" s="498"/>
    </row>
    <row r="3228" spans="5:5">
      <c r="E3228" s="498"/>
    </row>
    <row r="3229" spans="5:5">
      <c r="E3229" s="498"/>
    </row>
    <row r="3230" spans="5:5">
      <c r="E3230" s="498"/>
    </row>
    <row r="3231" spans="5:5">
      <c r="E3231" s="498"/>
    </row>
    <row r="3232" spans="5:5">
      <c r="E3232" s="498"/>
    </row>
    <row r="3233" spans="5:5">
      <c r="E3233" s="498"/>
    </row>
    <row r="3234" spans="5:5">
      <c r="E3234" s="498"/>
    </row>
    <row r="3235" spans="5:5">
      <c r="E3235" s="498"/>
    </row>
    <row r="3236" spans="5:5">
      <c r="E3236" s="498"/>
    </row>
    <row r="3237" spans="5:5">
      <c r="E3237" s="498"/>
    </row>
    <row r="3238" spans="5:5">
      <c r="E3238" s="498"/>
    </row>
    <row r="3239" spans="5:5">
      <c r="E3239" s="498"/>
    </row>
    <row r="3240" spans="5:5">
      <c r="E3240" s="498"/>
    </row>
    <row r="3241" spans="5:5">
      <c r="E3241" s="498"/>
    </row>
    <row r="3242" spans="5:5">
      <c r="E3242" s="498"/>
    </row>
    <row r="3243" spans="5:5">
      <c r="E3243" s="498"/>
    </row>
    <row r="3244" spans="5:5">
      <c r="E3244" s="498"/>
    </row>
    <row r="3245" spans="5:5">
      <c r="E3245" s="498"/>
    </row>
    <row r="3246" spans="5:5">
      <c r="E3246" s="498"/>
    </row>
    <row r="3247" spans="5:5">
      <c r="E3247" s="498"/>
    </row>
    <row r="3248" spans="5:5">
      <c r="E3248" s="498"/>
    </row>
    <row r="3249" spans="5:5">
      <c r="E3249" s="498"/>
    </row>
    <row r="3250" spans="5:5">
      <c r="E3250" s="498"/>
    </row>
    <row r="3251" spans="5:5">
      <c r="E3251" s="498"/>
    </row>
    <row r="3252" spans="5:5">
      <c r="E3252" s="498"/>
    </row>
    <row r="3253" spans="5:5">
      <c r="E3253" s="498"/>
    </row>
    <row r="3254" spans="5:5">
      <c r="E3254" s="498"/>
    </row>
    <row r="3255" spans="5:5">
      <c r="E3255" s="498"/>
    </row>
    <row r="3256" spans="5:5">
      <c r="E3256" s="498"/>
    </row>
    <row r="3257" spans="5:5">
      <c r="E3257" s="498"/>
    </row>
    <row r="3258" spans="5:5">
      <c r="E3258" s="498"/>
    </row>
    <row r="3259" spans="5:5">
      <c r="E3259" s="498"/>
    </row>
    <row r="3260" spans="5:5">
      <c r="E3260" s="498"/>
    </row>
    <row r="3261" spans="5:5">
      <c r="E3261" s="498"/>
    </row>
    <row r="3262" spans="5:5">
      <c r="E3262" s="498"/>
    </row>
    <row r="3281" spans="5:5">
      <c r="E3281" s="480"/>
    </row>
    <row r="3282" spans="5:5">
      <c r="E3282" s="480"/>
    </row>
    <row r="3283" spans="5:5">
      <c r="E3283" s="480"/>
    </row>
    <row r="3284" spans="5:5">
      <c r="E3284" s="480"/>
    </row>
    <row r="3285" spans="5:5">
      <c r="E3285" s="480"/>
    </row>
    <row r="3286" spans="5:5">
      <c r="E3286" s="480"/>
    </row>
    <row r="3287" spans="5:5">
      <c r="E3287" s="480"/>
    </row>
    <row r="3288" spans="5:5">
      <c r="E3288" s="480"/>
    </row>
    <row r="3289" spans="5:5">
      <c r="E3289" s="480"/>
    </row>
    <row r="3290" spans="5:5">
      <c r="E3290" s="480"/>
    </row>
    <row r="3291" spans="5:5">
      <c r="E3291" s="480"/>
    </row>
    <row r="3292" spans="5:5">
      <c r="E3292" s="480"/>
    </row>
    <row r="3293" spans="5:5">
      <c r="E3293" s="480"/>
    </row>
    <row r="3294" spans="5:5">
      <c r="E3294" s="480"/>
    </row>
    <row r="3295" spans="5:5">
      <c r="E3295" s="480"/>
    </row>
    <row r="3296" spans="5:5">
      <c r="E3296" s="480"/>
    </row>
    <row r="3297" spans="5:5">
      <c r="E3297" s="480"/>
    </row>
    <row r="3298" spans="5:5">
      <c r="E3298" s="480"/>
    </row>
    <row r="3299" spans="5:5">
      <c r="E3299" s="480"/>
    </row>
    <row r="3300" spans="5:5">
      <c r="E3300" s="480"/>
    </row>
    <row r="3301" spans="5:5">
      <c r="E3301" s="480"/>
    </row>
    <row r="3302" spans="5:5">
      <c r="E3302" s="480"/>
    </row>
    <row r="3303" spans="5:5">
      <c r="E3303" s="480"/>
    </row>
    <row r="3304" spans="5:5">
      <c r="E3304" s="480"/>
    </row>
    <row r="3305" spans="5:5">
      <c r="E3305" s="480"/>
    </row>
    <row r="3306" spans="5:5">
      <c r="E3306" s="480"/>
    </row>
    <row r="3307" spans="5:5">
      <c r="E3307" s="480"/>
    </row>
    <row r="3308" spans="5:5">
      <c r="E3308" s="480"/>
    </row>
    <row r="3309" spans="5:5">
      <c r="E3309" s="480"/>
    </row>
    <row r="3310" spans="5:5">
      <c r="E3310" s="480"/>
    </row>
    <row r="3311" spans="5:5">
      <c r="E3311" s="480"/>
    </row>
    <row r="3312" spans="5:5">
      <c r="E3312" s="480"/>
    </row>
    <row r="3313" spans="5:5">
      <c r="E3313" s="480"/>
    </row>
    <row r="3314" spans="5:5">
      <c r="E3314" s="480"/>
    </row>
    <row r="3315" spans="5:5">
      <c r="E3315" s="480"/>
    </row>
    <row r="3316" spans="5:5">
      <c r="E3316" s="480"/>
    </row>
    <row r="3317" spans="5:5">
      <c r="E3317" s="480"/>
    </row>
    <row r="3318" spans="5:5">
      <c r="E3318" s="480"/>
    </row>
    <row r="3319" spans="5:5">
      <c r="E3319" s="480"/>
    </row>
    <row r="3320" spans="5:5">
      <c r="E3320" s="480"/>
    </row>
    <row r="3321" spans="5:5">
      <c r="E3321" s="480"/>
    </row>
    <row r="3322" spans="5:5">
      <c r="E3322" s="480"/>
    </row>
    <row r="3323" spans="5:5">
      <c r="E3323" s="480"/>
    </row>
    <row r="3324" spans="5:5">
      <c r="E3324" s="480"/>
    </row>
    <row r="3325" spans="5:5">
      <c r="E3325" s="480"/>
    </row>
    <row r="3326" spans="5:5">
      <c r="E3326" s="480"/>
    </row>
    <row r="3327" spans="5:5">
      <c r="E3327" s="480"/>
    </row>
    <row r="3328" spans="5:5">
      <c r="E3328" s="480"/>
    </row>
    <row r="3329" spans="5:5">
      <c r="E3329" s="480"/>
    </row>
    <row r="3330" spans="5:5">
      <c r="E3330" s="480"/>
    </row>
    <row r="3331" spans="5:5">
      <c r="E3331" s="480"/>
    </row>
    <row r="3332" spans="5:5">
      <c r="E3332" s="480"/>
    </row>
    <row r="3333" spans="5:5">
      <c r="E3333" s="480"/>
    </row>
    <row r="3334" spans="5:5">
      <c r="E3334" s="480"/>
    </row>
    <row r="3335" spans="5:5">
      <c r="E3335" s="480"/>
    </row>
    <row r="3336" spans="5:5">
      <c r="E3336" s="480"/>
    </row>
    <row r="3337" spans="5:5">
      <c r="E3337" s="480"/>
    </row>
    <row r="3338" spans="5:5">
      <c r="E3338" s="480"/>
    </row>
    <row r="3339" spans="5:5">
      <c r="E3339" s="480"/>
    </row>
    <row r="3340" spans="5:5">
      <c r="E3340" s="480"/>
    </row>
    <row r="3341" spans="5:5">
      <c r="E3341" s="480"/>
    </row>
    <row r="3342" spans="5:5">
      <c r="E3342" s="480"/>
    </row>
    <row r="3343" spans="5:5">
      <c r="E3343" s="480"/>
    </row>
    <row r="3344" spans="5:5">
      <c r="E3344" s="480"/>
    </row>
    <row r="3345" spans="5:5">
      <c r="E3345" s="480"/>
    </row>
    <row r="3346" spans="5:5">
      <c r="E3346" s="480"/>
    </row>
    <row r="3347" spans="5:5">
      <c r="E3347" s="480"/>
    </row>
    <row r="3348" spans="5:5">
      <c r="E3348" s="480"/>
    </row>
    <row r="3349" spans="5:5">
      <c r="E3349" s="480"/>
    </row>
    <row r="3350" spans="5:5">
      <c r="E3350" s="480"/>
    </row>
    <row r="3351" spans="5:5">
      <c r="E3351" s="480"/>
    </row>
    <row r="3352" spans="5:5">
      <c r="E3352" s="480"/>
    </row>
    <row r="3353" spans="5:5">
      <c r="E3353" s="480"/>
    </row>
    <row r="3354" spans="5:5">
      <c r="E3354" s="480"/>
    </row>
    <row r="3355" spans="5:5">
      <c r="E3355" s="480"/>
    </row>
    <row r="3356" spans="5:5">
      <c r="E3356" s="480"/>
    </row>
    <row r="3357" spans="5:5">
      <c r="E3357" s="480"/>
    </row>
    <row r="3358" spans="5:5">
      <c r="E3358" s="480"/>
    </row>
    <row r="3359" spans="5:5">
      <c r="E3359" s="480"/>
    </row>
    <row r="3360" spans="5:5">
      <c r="E3360" s="480"/>
    </row>
    <row r="3361" spans="5:5">
      <c r="E3361" s="480"/>
    </row>
    <row r="3362" spans="5:5">
      <c r="E3362" s="480"/>
    </row>
    <row r="3363" spans="5:5">
      <c r="E3363" s="480"/>
    </row>
    <row r="3364" spans="5:5">
      <c r="E3364" s="480"/>
    </row>
    <row r="3365" spans="5:5">
      <c r="E3365" s="480"/>
    </row>
    <row r="3366" spans="5:5">
      <c r="E3366" s="480"/>
    </row>
    <row r="3367" spans="5:5">
      <c r="E3367" s="480"/>
    </row>
    <row r="3368" spans="5:5">
      <c r="E3368" s="480"/>
    </row>
    <row r="3369" spans="5:5">
      <c r="E3369" s="480"/>
    </row>
    <row r="3370" spans="5:5">
      <c r="E3370" s="480"/>
    </row>
    <row r="3371" spans="5:5">
      <c r="E3371" s="480"/>
    </row>
    <row r="3372" spans="5:5">
      <c r="E3372" s="480"/>
    </row>
    <row r="3373" spans="5:5">
      <c r="E3373" s="480"/>
    </row>
    <row r="3374" spans="5:5">
      <c r="E3374" s="480"/>
    </row>
    <row r="3375" spans="5:5">
      <c r="E3375" s="480"/>
    </row>
    <row r="3376" spans="5:5">
      <c r="E3376" s="480"/>
    </row>
    <row r="3377" spans="5:5">
      <c r="E3377" s="480"/>
    </row>
    <row r="3378" spans="5:5">
      <c r="E3378" s="480"/>
    </row>
    <row r="3379" spans="5:5">
      <c r="E3379" s="480"/>
    </row>
    <row r="3380" spans="5:5">
      <c r="E3380" s="480"/>
    </row>
    <row r="3381" spans="5:5">
      <c r="E3381" s="480"/>
    </row>
    <row r="3382" spans="5:5">
      <c r="E3382" s="480"/>
    </row>
    <row r="3383" spans="5:5">
      <c r="E3383" s="480"/>
    </row>
    <row r="3384" spans="5:5">
      <c r="E3384" s="480"/>
    </row>
    <row r="3385" spans="5:5">
      <c r="E3385" s="480"/>
    </row>
    <row r="3386" spans="5:5">
      <c r="E3386" s="480"/>
    </row>
    <row r="3387" spans="5:5">
      <c r="E3387" s="480"/>
    </row>
    <row r="3388" spans="5:5">
      <c r="E3388" s="480"/>
    </row>
    <row r="3389" spans="5:5">
      <c r="E3389" s="480"/>
    </row>
    <row r="3390" spans="5:5">
      <c r="E3390" s="480"/>
    </row>
    <row r="3391" spans="5:5">
      <c r="E3391" s="480"/>
    </row>
    <row r="3392" spans="5:5">
      <c r="E3392" s="480"/>
    </row>
    <row r="3393" spans="5:5">
      <c r="E3393" s="480"/>
    </row>
    <row r="3394" spans="5:5">
      <c r="E3394" s="480"/>
    </row>
    <row r="3395" spans="5:5">
      <c r="E3395" s="480"/>
    </row>
    <row r="3396" spans="5:5">
      <c r="E3396" s="480"/>
    </row>
    <row r="3397" spans="5:5">
      <c r="E3397" s="480"/>
    </row>
    <row r="3398" spans="5:5">
      <c r="E3398" s="480"/>
    </row>
    <row r="3399" spans="5:5">
      <c r="E3399" s="480"/>
    </row>
    <row r="3400" spans="5:5">
      <c r="E3400" s="480"/>
    </row>
    <row r="3401" spans="5:5">
      <c r="E3401" s="480"/>
    </row>
    <row r="3402" spans="5:5">
      <c r="E3402" s="480"/>
    </row>
    <row r="3403" spans="5:5">
      <c r="E3403" s="480"/>
    </row>
    <row r="3404" spans="5:5">
      <c r="E3404" s="480"/>
    </row>
    <row r="3405" spans="5:5">
      <c r="E3405" s="480"/>
    </row>
    <row r="3406" spans="5:5">
      <c r="E3406" s="480"/>
    </row>
    <row r="3407" spans="5:5">
      <c r="E3407" s="480"/>
    </row>
    <row r="3408" spans="5:5">
      <c r="E3408" s="480"/>
    </row>
    <row r="3409" spans="5:5">
      <c r="E3409" s="480"/>
    </row>
    <row r="3410" spans="5:5">
      <c r="E3410" s="480"/>
    </row>
    <row r="3411" spans="5:5">
      <c r="E3411" s="480"/>
    </row>
    <row r="3412" spans="5:5">
      <c r="E3412" s="480"/>
    </row>
    <row r="3413" spans="5:5">
      <c r="E3413" s="480"/>
    </row>
    <row r="3414" spans="5:5">
      <c r="E3414" s="480"/>
    </row>
    <row r="3415" spans="5:5">
      <c r="E3415" s="480"/>
    </row>
    <row r="3416" spans="5:5">
      <c r="E3416" s="480"/>
    </row>
    <row r="3417" spans="5:5">
      <c r="E3417" s="480"/>
    </row>
    <row r="3418" spans="5:5">
      <c r="E3418" s="480"/>
    </row>
    <row r="3419" spans="5:5">
      <c r="E3419" s="480"/>
    </row>
    <row r="3420" spans="5:5">
      <c r="E3420" s="480"/>
    </row>
    <row r="3421" spans="5:5">
      <c r="E3421" s="480"/>
    </row>
    <row r="3422" spans="5:5">
      <c r="E3422" s="480"/>
    </row>
    <row r="3423" spans="5:5">
      <c r="E3423" s="480"/>
    </row>
    <row r="3424" spans="5:5">
      <c r="E3424" s="480"/>
    </row>
    <row r="3425" spans="5:5">
      <c r="E3425" s="480"/>
    </row>
    <row r="3426" spans="5:5">
      <c r="E3426" s="480"/>
    </row>
    <row r="3427" spans="5:5">
      <c r="E3427" s="480"/>
    </row>
    <row r="3428" spans="5:5">
      <c r="E3428" s="480"/>
    </row>
    <row r="3429" spans="5:5">
      <c r="E3429" s="480"/>
    </row>
    <row r="3430" spans="5:5">
      <c r="E3430" s="480"/>
    </row>
    <row r="3431" spans="5:5">
      <c r="E3431" s="480"/>
    </row>
    <row r="3432" spans="5:5">
      <c r="E3432" s="480"/>
    </row>
    <row r="3433" spans="5:5">
      <c r="E3433" s="480"/>
    </row>
    <row r="3434" spans="5:5">
      <c r="E3434" s="480"/>
    </row>
    <row r="3435" spans="5:5">
      <c r="E3435" s="480"/>
    </row>
    <row r="3436" spans="5:5">
      <c r="E3436" s="480"/>
    </row>
    <row r="3437" spans="5:5">
      <c r="E3437" s="480"/>
    </row>
    <row r="3438" spans="5:5">
      <c r="E3438" s="480"/>
    </row>
    <row r="3439" spans="5:5">
      <c r="E3439" s="480"/>
    </row>
    <row r="3440" spans="5:5">
      <c r="E3440" s="480"/>
    </row>
    <row r="3441" spans="5:5">
      <c r="E3441" s="480"/>
    </row>
    <row r="3442" spans="5:5">
      <c r="E3442" s="480"/>
    </row>
    <row r="3443" spans="5:5">
      <c r="E3443" s="480"/>
    </row>
    <row r="3444" spans="5:5">
      <c r="E3444" s="480"/>
    </row>
    <row r="3445" spans="5:5">
      <c r="E3445" s="480"/>
    </row>
    <row r="3446" spans="5:5">
      <c r="E3446" s="480"/>
    </row>
    <row r="3447" spans="5:5">
      <c r="E3447" s="480"/>
    </row>
    <row r="3448" spans="5:5">
      <c r="E3448" s="480"/>
    </row>
    <row r="3449" spans="5:5">
      <c r="E3449" s="480"/>
    </row>
    <row r="3450" spans="5:5">
      <c r="E3450" s="480"/>
    </row>
    <row r="3451" spans="5:5">
      <c r="E3451" s="480"/>
    </row>
    <row r="3452" spans="5:5">
      <c r="E3452" s="480"/>
    </row>
    <row r="3453" spans="5:5">
      <c r="E3453" s="480"/>
    </row>
    <row r="3454" spans="5:5">
      <c r="E3454" s="480"/>
    </row>
    <row r="3455" spans="5:5">
      <c r="E3455" s="480"/>
    </row>
    <row r="3456" spans="5:5">
      <c r="E3456" s="480"/>
    </row>
    <row r="3457" spans="5:5">
      <c r="E3457" s="480"/>
    </row>
    <row r="3458" spans="5:5">
      <c r="E3458" s="480"/>
    </row>
    <row r="3459" spans="5:5">
      <c r="E3459" s="480"/>
    </row>
    <row r="3460" spans="5:5">
      <c r="E3460" s="480"/>
    </row>
    <row r="3461" spans="5:5">
      <c r="E3461" s="480"/>
    </row>
    <row r="3462" spans="5:5">
      <c r="E3462" s="480"/>
    </row>
    <row r="3463" spans="5:5">
      <c r="E3463" s="480"/>
    </row>
    <row r="3464" spans="5:5">
      <c r="E3464" s="480"/>
    </row>
    <row r="3465" spans="5:5">
      <c r="E3465" s="480"/>
    </row>
    <row r="3466" spans="5:5">
      <c r="E3466" s="480"/>
    </row>
    <row r="3467" spans="5:5">
      <c r="E3467" s="480"/>
    </row>
    <row r="3468" spans="5:5">
      <c r="E3468" s="480"/>
    </row>
    <row r="3469" spans="5:5">
      <c r="E3469" s="480"/>
    </row>
    <row r="3470" spans="5:5">
      <c r="E3470" s="480"/>
    </row>
    <row r="3471" spans="5:5">
      <c r="E3471" s="480"/>
    </row>
    <row r="3472" spans="5:5">
      <c r="E3472" s="480"/>
    </row>
    <row r="3473" spans="5:5">
      <c r="E3473" s="480"/>
    </row>
    <row r="3474" spans="5:5">
      <c r="E3474" s="480"/>
    </row>
    <row r="3475" spans="5:5">
      <c r="E3475" s="480"/>
    </row>
    <row r="3476" spans="5:5">
      <c r="E3476" s="480"/>
    </row>
    <row r="3477" spans="5:5">
      <c r="E3477" s="480"/>
    </row>
    <row r="3478" spans="5:5">
      <c r="E3478" s="480"/>
    </row>
    <row r="3479" spans="5:5">
      <c r="E3479" s="480"/>
    </row>
    <row r="3480" spans="5:5">
      <c r="E3480" s="480"/>
    </row>
    <row r="3481" spans="5:5">
      <c r="E3481" s="480"/>
    </row>
    <row r="3482" spans="5:5">
      <c r="E3482" s="480"/>
    </row>
    <row r="3483" spans="5:5">
      <c r="E3483" s="480"/>
    </row>
    <row r="3484" spans="5:5">
      <c r="E3484" s="480"/>
    </row>
    <row r="3485" spans="5:5">
      <c r="E3485" s="480"/>
    </row>
    <row r="3486" spans="5:5">
      <c r="E3486" s="480"/>
    </row>
    <row r="3487" spans="5:5">
      <c r="E3487" s="480"/>
    </row>
    <row r="3488" spans="5:5">
      <c r="E3488" s="480"/>
    </row>
    <row r="3489" spans="5:5">
      <c r="E3489" s="480"/>
    </row>
    <row r="3490" spans="5:5">
      <c r="E3490" s="480"/>
    </row>
    <row r="3491" spans="5:5">
      <c r="E3491" s="480"/>
    </row>
    <row r="3492" spans="5:5">
      <c r="E3492" s="480"/>
    </row>
    <row r="3493" spans="5:5">
      <c r="E3493" s="480"/>
    </row>
    <row r="3494" spans="5:5">
      <c r="E3494" s="480"/>
    </row>
    <row r="3495" spans="5:5">
      <c r="E3495" s="480"/>
    </row>
    <row r="3496" spans="5:5">
      <c r="E3496" s="480"/>
    </row>
    <row r="3497" spans="5:5">
      <c r="E3497" s="480"/>
    </row>
    <row r="3498" spans="5:5">
      <c r="E3498" s="480"/>
    </row>
    <row r="3499" spans="5:5">
      <c r="E3499" s="480"/>
    </row>
    <row r="3500" spans="5:5">
      <c r="E3500" s="480"/>
    </row>
    <row r="3501" spans="5:5">
      <c r="E3501" s="480"/>
    </row>
    <row r="3502" spans="5:5">
      <c r="E3502" s="480"/>
    </row>
    <row r="3503" spans="5:5">
      <c r="E3503" s="480"/>
    </row>
    <row r="3504" spans="5:5">
      <c r="E3504" s="480"/>
    </row>
    <row r="3505" spans="5:5">
      <c r="E3505" s="480"/>
    </row>
    <row r="3506" spans="5:5">
      <c r="E3506" s="480"/>
    </row>
    <row r="3507" spans="5:5">
      <c r="E3507" s="480"/>
    </row>
    <row r="3508" spans="5:5">
      <c r="E3508" s="480"/>
    </row>
    <row r="3509" spans="5:5">
      <c r="E3509" s="480"/>
    </row>
    <row r="3510" spans="5:5">
      <c r="E3510" s="480"/>
    </row>
    <row r="3511" spans="5:5">
      <c r="E3511" s="480"/>
    </row>
    <row r="3512" spans="5:5">
      <c r="E3512" s="480"/>
    </row>
    <row r="3513" spans="5:5">
      <c r="E3513" s="480"/>
    </row>
    <row r="3514" spans="5:5">
      <c r="E3514" s="480"/>
    </row>
    <row r="3515" spans="5:5">
      <c r="E3515" s="480"/>
    </row>
    <row r="3516" spans="5:5">
      <c r="E3516" s="480"/>
    </row>
    <row r="3517" spans="5:5">
      <c r="E3517" s="480"/>
    </row>
    <row r="3518" spans="5:5">
      <c r="E3518" s="480"/>
    </row>
    <row r="3519" spans="5:5">
      <c r="E3519" s="480"/>
    </row>
    <row r="3520" spans="5:5">
      <c r="E3520" s="480"/>
    </row>
    <row r="3521" spans="5:5">
      <c r="E3521" s="480"/>
    </row>
    <row r="3522" spans="5:5">
      <c r="E3522" s="480"/>
    </row>
    <row r="3523" spans="5:5">
      <c r="E3523" s="480"/>
    </row>
    <row r="3524" spans="5:5">
      <c r="E3524" s="480"/>
    </row>
    <row r="3525" spans="5:5">
      <c r="E3525" s="480"/>
    </row>
  </sheetData>
  <mergeCells count="34">
    <mergeCell ref="A1327:A1328"/>
    <mergeCell ref="B1327:B1328"/>
    <mergeCell ref="A1329:E1329"/>
    <mergeCell ref="B1321:B1322"/>
    <mergeCell ref="A1323:A1324"/>
    <mergeCell ref="B1323:B1324"/>
    <mergeCell ref="A1325:A1326"/>
    <mergeCell ref="B1325:B1326"/>
    <mergeCell ref="B578:B648"/>
    <mergeCell ref="B649:B717"/>
    <mergeCell ref="B718:B866"/>
    <mergeCell ref="B867:B972"/>
    <mergeCell ref="B973:B1075"/>
    <mergeCell ref="A1:G1"/>
    <mergeCell ref="A2:G2"/>
    <mergeCell ref="A3:G3"/>
    <mergeCell ref="A4:G4"/>
    <mergeCell ref="A1076:A1316"/>
    <mergeCell ref="B1076:B1089"/>
    <mergeCell ref="B1090:B1103"/>
    <mergeCell ref="B1104:B1130"/>
    <mergeCell ref="B1131:B1316"/>
    <mergeCell ref="A7:A504"/>
    <mergeCell ref="B7:B504"/>
    <mergeCell ref="A505:A1075"/>
    <mergeCell ref="B505:B538"/>
    <mergeCell ref="B539:B551"/>
    <mergeCell ref="B552:B566"/>
    <mergeCell ref="B567:B577"/>
    <mergeCell ref="A1317:A1318"/>
    <mergeCell ref="B1317:B1318"/>
    <mergeCell ref="A1319:A1320"/>
    <mergeCell ref="B1319:B1320"/>
    <mergeCell ref="A1321:A1322"/>
  </mergeCells>
  <pageMargins left="0.70866141732283472" right="0.70866141732283472" top="0.74803149606299213" bottom="0.74803149606299213" header="0.31496062992125984" footer="0.31496062992125984"/>
  <pageSetup scale="6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5"/>
  <sheetViews>
    <sheetView view="pageBreakPreview" zoomScale="60" zoomScaleNormal="100" workbookViewId="0">
      <selection activeCell="D18" sqref="D18"/>
    </sheetView>
  </sheetViews>
  <sheetFormatPr baseColWidth="10" defaultRowHeight="15"/>
  <cols>
    <col min="1" max="1" width="21.42578125" customWidth="1"/>
    <col min="2" max="2" width="22" customWidth="1"/>
    <col min="3" max="3" width="49.5703125" customWidth="1"/>
    <col min="4" max="4" width="15.140625" customWidth="1"/>
    <col min="5" max="5" width="15.42578125" customWidth="1"/>
    <col min="6" max="6" width="19.140625" customWidth="1"/>
    <col min="7" max="7" width="15.42578125" customWidth="1"/>
  </cols>
  <sheetData>
    <row r="1" spans="1:7">
      <c r="A1" s="760" t="s">
        <v>0</v>
      </c>
      <c r="B1" s="760"/>
      <c r="C1" s="760"/>
      <c r="D1" s="760"/>
      <c r="E1" s="760"/>
      <c r="F1" s="760"/>
      <c r="G1" s="760"/>
    </row>
    <row r="2" spans="1:7">
      <c r="A2" s="761" t="s">
        <v>311</v>
      </c>
      <c r="B2" s="761"/>
      <c r="C2" s="761"/>
      <c r="D2" s="761"/>
      <c r="E2" s="761"/>
      <c r="F2" s="761"/>
      <c r="G2" s="761"/>
    </row>
    <row r="3" spans="1:7">
      <c r="A3" s="761" t="s">
        <v>4002</v>
      </c>
      <c r="B3" s="761"/>
      <c r="C3" s="761"/>
      <c r="D3" s="761"/>
      <c r="E3" s="761"/>
      <c r="F3" s="761"/>
      <c r="G3" s="761"/>
    </row>
    <row r="4" spans="1:7">
      <c r="A4" s="761" t="s">
        <v>4003</v>
      </c>
      <c r="B4" s="761"/>
      <c r="C4" s="761"/>
      <c r="D4" s="761"/>
      <c r="E4" s="761"/>
      <c r="F4" s="761"/>
      <c r="G4" s="761"/>
    </row>
    <row r="5" spans="1:7">
      <c r="A5" s="761" t="s">
        <v>309</v>
      </c>
      <c r="B5" s="761"/>
      <c r="C5" s="761"/>
      <c r="D5" s="761"/>
      <c r="E5" s="761"/>
      <c r="F5" s="761"/>
      <c r="G5" s="761"/>
    </row>
    <row r="6" spans="1:7" ht="15.75" thickBot="1">
      <c r="A6" s="335"/>
      <c r="B6" s="335"/>
      <c r="C6" s="336"/>
      <c r="D6" s="337"/>
      <c r="E6" s="337"/>
      <c r="F6" s="337"/>
      <c r="G6" s="337"/>
    </row>
    <row r="7" spans="1:7" ht="39" customHeight="1">
      <c r="A7" s="237" t="s">
        <v>839</v>
      </c>
      <c r="B7" s="238" t="s">
        <v>1</v>
      </c>
      <c r="C7" s="239" t="s">
        <v>2</v>
      </c>
      <c r="D7" s="238" t="s">
        <v>2579</v>
      </c>
      <c r="E7" s="238" t="s">
        <v>4</v>
      </c>
      <c r="F7" s="238" t="s">
        <v>5</v>
      </c>
      <c r="G7" s="240" t="s">
        <v>310</v>
      </c>
    </row>
    <row r="8" spans="1:7" ht="18" customHeight="1">
      <c r="A8" s="751" t="s">
        <v>4962</v>
      </c>
      <c r="B8" s="751" t="s">
        <v>7</v>
      </c>
      <c r="C8" s="347" t="s">
        <v>341</v>
      </c>
      <c r="D8" s="338">
        <v>10000</v>
      </c>
      <c r="E8" s="339">
        <v>12</v>
      </c>
      <c r="F8" s="338">
        <f t="shared" ref="F8:F49" si="0">D8*E8</f>
        <v>120000</v>
      </c>
      <c r="G8" s="339">
        <v>111</v>
      </c>
    </row>
    <row r="9" spans="1:7">
      <c r="A9" s="752"/>
      <c r="B9" s="752"/>
      <c r="C9" s="347" t="s">
        <v>9</v>
      </c>
      <c r="D9" s="338">
        <v>9000</v>
      </c>
      <c r="E9" s="339">
        <v>12</v>
      </c>
      <c r="F9" s="338">
        <f t="shared" si="0"/>
        <v>108000</v>
      </c>
      <c r="G9" s="339">
        <v>112</v>
      </c>
    </row>
    <row r="10" spans="1:7">
      <c r="A10" s="752"/>
      <c r="B10" s="752"/>
      <c r="C10" s="347" t="s">
        <v>795</v>
      </c>
      <c r="D10" s="338">
        <v>18000</v>
      </c>
      <c r="E10" s="339">
        <v>12</v>
      </c>
      <c r="F10" s="338">
        <f t="shared" si="0"/>
        <v>216000</v>
      </c>
      <c r="G10" s="339">
        <v>113</v>
      </c>
    </row>
    <row r="11" spans="1:7">
      <c r="A11" s="752"/>
      <c r="B11" s="752"/>
      <c r="C11" s="347" t="s">
        <v>4008</v>
      </c>
      <c r="D11" s="338">
        <v>80</v>
      </c>
      <c r="E11" s="339">
        <v>12</v>
      </c>
      <c r="F11" s="338">
        <f t="shared" si="0"/>
        <v>960</v>
      </c>
      <c r="G11" s="339">
        <v>114</v>
      </c>
    </row>
    <row r="12" spans="1:7">
      <c r="A12" s="752"/>
      <c r="B12" s="752"/>
      <c r="C12" s="347" t="s">
        <v>1174</v>
      </c>
      <c r="D12" s="338">
        <f>175+80</f>
        <v>255</v>
      </c>
      <c r="E12" s="339">
        <v>12</v>
      </c>
      <c r="F12" s="338">
        <f t="shared" si="0"/>
        <v>3060</v>
      </c>
      <c r="G12" s="339">
        <v>115</v>
      </c>
    </row>
    <row r="13" spans="1:7">
      <c r="A13" s="752"/>
      <c r="B13" s="752"/>
      <c r="C13" s="347" t="s">
        <v>4009</v>
      </c>
      <c r="D13" s="338">
        <v>2800</v>
      </c>
      <c r="E13" s="339">
        <v>12</v>
      </c>
      <c r="F13" s="338">
        <f t="shared" si="0"/>
        <v>33600</v>
      </c>
      <c r="G13" s="339">
        <v>121</v>
      </c>
    </row>
    <row r="14" spans="1:7">
      <c r="A14" s="752"/>
      <c r="B14" s="752"/>
      <c r="C14" s="347" t="s">
        <v>4010</v>
      </c>
      <c r="D14" s="338">
        <v>125</v>
      </c>
      <c r="E14" s="339">
        <v>5</v>
      </c>
      <c r="F14" s="338">
        <f t="shared" si="0"/>
        <v>625</v>
      </c>
      <c r="G14" s="339">
        <v>122</v>
      </c>
    </row>
    <row r="15" spans="1:7" ht="26.25">
      <c r="A15" s="752"/>
      <c r="B15" s="752"/>
      <c r="C15" s="347" t="s">
        <v>4011</v>
      </c>
      <c r="D15" s="338">
        <v>0.9</v>
      </c>
      <c r="E15" s="339">
        <v>1000</v>
      </c>
      <c r="F15" s="338">
        <f t="shared" si="0"/>
        <v>900</v>
      </c>
      <c r="G15" s="339">
        <v>122</v>
      </c>
    </row>
    <row r="16" spans="1:7" ht="26.25">
      <c r="A16" s="752"/>
      <c r="B16" s="752"/>
      <c r="C16" s="347" t="s">
        <v>4012</v>
      </c>
      <c r="D16" s="338">
        <v>1.3</v>
      </c>
      <c r="E16" s="339">
        <v>1000</v>
      </c>
      <c r="F16" s="338">
        <f t="shared" si="0"/>
        <v>1300</v>
      </c>
      <c r="G16" s="339">
        <v>122</v>
      </c>
    </row>
    <row r="17" spans="1:7">
      <c r="A17" s="752"/>
      <c r="B17" s="752"/>
      <c r="C17" s="347" t="s">
        <v>4013</v>
      </c>
      <c r="D17" s="338">
        <v>1.25</v>
      </c>
      <c r="E17" s="339">
        <v>1000</v>
      </c>
      <c r="F17" s="338">
        <f t="shared" si="0"/>
        <v>1250</v>
      </c>
      <c r="G17" s="339">
        <v>122</v>
      </c>
    </row>
    <row r="18" spans="1:7">
      <c r="A18" s="752"/>
      <c r="B18" s="752"/>
      <c r="C18" s="347" t="s">
        <v>4014</v>
      </c>
      <c r="D18" s="338">
        <v>1.8</v>
      </c>
      <c r="E18" s="339">
        <v>1000</v>
      </c>
      <c r="F18" s="338">
        <f t="shared" si="0"/>
        <v>1800</v>
      </c>
      <c r="G18" s="339">
        <v>122</v>
      </c>
    </row>
    <row r="19" spans="1:7">
      <c r="A19" s="752"/>
      <c r="B19" s="752"/>
      <c r="C19" s="347" t="s">
        <v>4015</v>
      </c>
      <c r="D19" s="338">
        <v>1.25</v>
      </c>
      <c r="E19" s="339">
        <v>1000</v>
      </c>
      <c r="F19" s="338">
        <f t="shared" si="0"/>
        <v>1250</v>
      </c>
      <c r="G19" s="339">
        <v>122</v>
      </c>
    </row>
    <row r="20" spans="1:7">
      <c r="A20" s="752"/>
      <c r="B20" s="752"/>
      <c r="C20" s="347" t="s">
        <v>4016</v>
      </c>
      <c r="D20" s="338">
        <v>50</v>
      </c>
      <c r="E20" s="339">
        <v>50</v>
      </c>
      <c r="F20" s="338">
        <f t="shared" si="0"/>
        <v>2500</v>
      </c>
      <c r="G20" s="339">
        <v>122</v>
      </c>
    </row>
    <row r="21" spans="1:7">
      <c r="A21" s="752"/>
      <c r="B21" s="752"/>
      <c r="C21" s="347" t="s">
        <v>4017</v>
      </c>
      <c r="D21" s="338">
        <v>250</v>
      </c>
      <c r="E21" s="339">
        <v>2</v>
      </c>
      <c r="F21" s="338">
        <f t="shared" si="0"/>
        <v>500</v>
      </c>
      <c r="G21" s="339">
        <v>122</v>
      </c>
    </row>
    <row r="22" spans="1:7">
      <c r="A22" s="752"/>
      <c r="B22" s="752"/>
      <c r="C22" s="347" t="s">
        <v>4018</v>
      </c>
      <c r="D22" s="338">
        <v>416</v>
      </c>
      <c r="E22" s="339">
        <v>12</v>
      </c>
      <c r="F22" s="338">
        <f t="shared" si="0"/>
        <v>4992</v>
      </c>
      <c r="G22" s="339">
        <v>133</v>
      </c>
    </row>
    <row r="23" spans="1:7">
      <c r="A23" s="752"/>
      <c r="B23" s="752"/>
      <c r="C23" s="347" t="s">
        <v>13</v>
      </c>
      <c r="D23" s="338">
        <v>840</v>
      </c>
      <c r="E23" s="339">
        <v>12</v>
      </c>
      <c r="F23" s="338">
        <f t="shared" si="0"/>
        <v>10080</v>
      </c>
      <c r="G23" s="339">
        <v>141</v>
      </c>
    </row>
    <row r="24" spans="1:7">
      <c r="A24" s="752"/>
      <c r="B24" s="752"/>
      <c r="C24" s="347" t="s">
        <v>4019</v>
      </c>
      <c r="D24" s="338">
        <v>1260</v>
      </c>
      <c r="E24" s="339">
        <v>36</v>
      </c>
      <c r="F24" s="338">
        <f t="shared" si="0"/>
        <v>45360</v>
      </c>
      <c r="G24" s="339">
        <v>153</v>
      </c>
    </row>
    <row r="25" spans="1:7">
      <c r="A25" s="752"/>
      <c r="B25" s="752"/>
      <c r="C25" s="347" t="s">
        <v>4020</v>
      </c>
      <c r="D25" s="338">
        <v>250</v>
      </c>
      <c r="E25" s="339">
        <v>60</v>
      </c>
      <c r="F25" s="338">
        <f t="shared" si="0"/>
        <v>15000</v>
      </c>
      <c r="G25" s="339">
        <v>162</v>
      </c>
    </row>
    <row r="26" spans="1:7">
      <c r="A26" s="752"/>
      <c r="B26" s="752"/>
      <c r="C26" s="347" t="s">
        <v>4021</v>
      </c>
      <c r="D26" s="338">
        <v>5000</v>
      </c>
      <c r="E26" s="339">
        <v>50</v>
      </c>
      <c r="F26" s="338">
        <f t="shared" si="0"/>
        <v>250000</v>
      </c>
      <c r="G26" s="339">
        <v>165</v>
      </c>
    </row>
    <row r="27" spans="1:7">
      <c r="A27" s="752"/>
      <c r="B27" s="752"/>
      <c r="C27" s="347" t="s">
        <v>4022</v>
      </c>
      <c r="D27" s="338">
        <v>6000</v>
      </c>
      <c r="E27" s="339">
        <v>15</v>
      </c>
      <c r="F27" s="338">
        <f t="shared" si="0"/>
        <v>90000</v>
      </c>
      <c r="G27" s="339">
        <v>166</v>
      </c>
    </row>
    <row r="28" spans="1:7">
      <c r="A28" s="752"/>
      <c r="B28" s="752"/>
      <c r="C28" s="347" t="s">
        <v>4023</v>
      </c>
      <c r="D28" s="338">
        <v>1000</v>
      </c>
      <c r="E28" s="339">
        <v>25</v>
      </c>
      <c r="F28" s="338">
        <f t="shared" si="0"/>
        <v>25000</v>
      </c>
      <c r="G28" s="339">
        <v>168</v>
      </c>
    </row>
    <row r="29" spans="1:7" ht="26.25">
      <c r="A29" s="752"/>
      <c r="B29" s="752"/>
      <c r="C29" s="347" t="s">
        <v>4024</v>
      </c>
      <c r="D29" s="338">
        <v>400000</v>
      </c>
      <c r="E29" s="339">
        <v>1</v>
      </c>
      <c r="F29" s="338">
        <f t="shared" si="0"/>
        <v>400000</v>
      </c>
      <c r="G29" s="339">
        <v>171</v>
      </c>
    </row>
    <row r="30" spans="1:7">
      <c r="A30" s="752"/>
      <c r="B30" s="752"/>
      <c r="C30" s="347" t="s">
        <v>2596</v>
      </c>
      <c r="D30" s="338">
        <v>6000</v>
      </c>
      <c r="E30" s="339">
        <v>20</v>
      </c>
      <c r="F30" s="338">
        <f t="shared" si="0"/>
        <v>120000</v>
      </c>
      <c r="G30" s="339">
        <v>174</v>
      </c>
    </row>
    <row r="31" spans="1:7">
      <c r="A31" s="752"/>
      <c r="B31" s="752"/>
      <c r="C31" s="347" t="s">
        <v>4025</v>
      </c>
      <c r="D31" s="338">
        <v>10000</v>
      </c>
      <c r="E31" s="339">
        <v>1</v>
      </c>
      <c r="F31" s="338">
        <v>15000</v>
      </c>
      <c r="G31" s="339">
        <v>176</v>
      </c>
    </row>
    <row r="32" spans="1:7">
      <c r="A32" s="752"/>
      <c r="B32" s="752"/>
      <c r="C32" s="347" t="s">
        <v>4026</v>
      </c>
      <c r="D32" s="338">
        <v>5000</v>
      </c>
      <c r="E32" s="339">
        <v>12</v>
      </c>
      <c r="F32" s="338">
        <f t="shared" si="0"/>
        <v>60000</v>
      </c>
      <c r="G32" s="339">
        <v>185</v>
      </c>
    </row>
    <row r="33" spans="1:7">
      <c r="A33" s="752"/>
      <c r="B33" s="752"/>
      <c r="C33" s="347" t="s">
        <v>4027</v>
      </c>
      <c r="D33" s="338">
        <v>3000</v>
      </c>
      <c r="E33" s="339">
        <v>25</v>
      </c>
      <c r="F33" s="338">
        <f t="shared" si="0"/>
        <v>75000</v>
      </c>
      <c r="G33" s="339">
        <v>191</v>
      </c>
    </row>
    <row r="34" spans="1:7">
      <c r="A34" s="752"/>
      <c r="B34" s="752"/>
      <c r="C34" s="347" t="s">
        <v>4028</v>
      </c>
      <c r="D34" s="338">
        <v>0.67</v>
      </c>
      <c r="E34" s="339">
        <v>500</v>
      </c>
      <c r="F34" s="338">
        <f t="shared" si="0"/>
        <v>335</v>
      </c>
      <c r="G34" s="339">
        <v>195</v>
      </c>
    </row>
    <row r="35" spans="1:7" ht="26.25">
      <c r="A35" s="752"/>
      <c r="B35" s="752"/>
      <c r="C35" s="347" t="s">
        <v>4029</v>
      </c>
      <c r="D35" s="338">
        <v>1.1200000000000001</v>
      </c>
      <c r="E35" s="339">
        <v>1000</v>
      </c>
      <c r="F35" s="338">
        <f t="shared" si="0"/>
        <v>1120</v>
      </c>
      <c r="G35" s="339">
        <v>195</v>
      </c>
    </row>
    <row r="36" spans="1:7" ht="26.25">
      <c r="A36" s="752"/>
      <c r="B36" s="752"/>
      <c r="C36" s="347" t="s">
        <v>4030</v>
      </c>
      <c r="D36" s="338">
        <v>0.67</v>
      </c>
      <c r="E36" s="339">
        <v>1000</v>
      </c>
      <c r="F36" s="338">
        <f t="shared" si="0"/>
        <v>670</v>
      </c>
      <c r="G36" s="339">
        <v>195</v>
      </c>
    </row>
    <row r="37" spans="1:7">
      <c r="A37" s="752"/>
      <c r="B37" s="752"/>
      <c r="C37" s="347" t="s">
        <v>4031</v>
      </c>
      <c r="D37" s="338">
        <v>0.67</v>
      </c>
      <c r="E37" s="339">
        <v>1000</v>
      </c>
      <c r="F37" s="338">
        <f t="shared" si="0"/>
        <v>670</v>
      </c>
      <c r="G37" s="339">
        <v>195</v>
      </c>
    </row>
    <row r="38" spans="1:7">
      <c r="A38" s="752"/>
      <c r="B38" s="752"/>
      <c r="C38" s="347" t="s">
        <v>4032</v>
      </c>
      <c r="D38" s="338">
        <v>8521</v>
      </c>
      <c r="E38" s="339">
        <v>1</v>
      </c>
      <c r="F38" s="338">
        <f t="shared" si="0"/>
        <v>8521</v>
      </c>
      <c r="G38" s="339">
        <v>195</v>
      </c>
    </row>
    <row r="39" spans="1:7">
      <c r="A39" s="752"/>
      <c r="B39" s="752"/>
      <c r="C39" s="347" t="s">
        <v>4033</v>
      </c>
      <c r="D39" s="338">
        <v>7000</v>
      </c>
      <c r="E39" s="339">
        <v>1</v>
      </c>
      <c r="F39" s="338">
        <f t="shared" si="0"/>
        <v>7000</v>
      </c>
      <c r="G39" s="339">
        <v>195</v>
      </c>
    </row>
    <row r="40" spans="1:7">
      <c r="A40" s="752"/>
      <c r="B40" s="752"/>
      <c r="C40" s="347" t="s">
        <v>4034</v>
      </c>
      <c r="D40" s="338">
        <v>10</v>
      </c>
      <c r="E40" s="339">
        <v>50</v>
      </c>
      <c r="F40" s="338">
        <f t="shared" si="0"/>
        <v>500</v>
      </c>
      <c r="G40" s="339">
        <v>195</v>
      </c>
    </row>
    <row r="41" spans="1:7">
      <c r="A41" s="752"/>
      <c r="B41" s="752"/>
      <c r="C41" s="347" t="s">
        <v>850</v>
      </c>
      <c r="D41" s="338">
        <v>5</v>
      </c>
      <c r="E41" s="339">
        <v>50</v>
      </c>
      <c r="F41" s="338">
        <f t="shared" si="0"/>
        <v>250</v>
      </c>
      <c r="G41" s="339">
        <v>195</v>
      </c>
    </row>
    <row r="42" spans="1:7">
      <c r="A42" s="752"/>
      <c r="B42" s="752"/>
      <c r="C42" s="347" t="s">
        <v>4035</v>
      </c>
      <c r="D42" s="338">
        <v>5000</v>
      </c>
      <c r="E42" s="339">
        <v>25</v>
      </c>
      <c r="F42" s="338">
        <f t="shared" si="0"/>
        <v>125000</v>
      </c>
      <c r="G42" s="339">
        <v>196</v>
      </c>
    </row>
    <row r="43" spans="1:7">
      <c r="A43" s="752"/>
      <c r="B43" s="752"/>
      <c r="C43" s="347" t="s">
        <v>353</v>
      </c>
      <c r="D43" s="338">
        <v>10000</v>
      </c>
      <c r="E43" s="339">
        <v>12</v>
      </c>
      <c r="F43" s="338">
        <f t="shared" si="0"/>
        <v>120000</v>
      </c>
      <c r="G43" s="339">
        <v>197</v>
      </c>
    </row>
    <row r="44" spans="1:7">
      <c r="A44" s="752"/>
      <c r="B44" s="752"/>
      <c r="C44" s="347" t="s">
        <v>4036</v>
      </c>
      <c r="D44" s="338">
        <v>500</v>
      </c>
      <c r="E44" s="339">
        <v>1</v>
      </c>
      <c r="F44" s="338">
        <f t="shared" si="0"/>
        <v>500</v>
      </c>
      <c r="G44" s="339">
        <v>199</v>
      </c>
    </row>
    <row r="45" spans="1:7">
      <c r="A45" s="752"/>
      <c r="B45" s="752"/>
      <c r="C45" s="347" t="s">
        <v>4037</v>
      </c>
      <c r="D45" s="338">
        <v>500</v>
      </c>
      <c r="E45" s="339">
        <v>2</v>
      </c>
      <c r="F45" s="338">
        <f t="shared" si="0"/>
        <v>1000</v>
      </c>
      <c r="G45" s="339">
        <v>199</v>
      </c>
    </row>
    <row r="46" spans="1:7">
      <c r="A46" s="752"/>
      <c r="B46" s="752"/>
      <c r="C46" s="347" t="s">
        <v>4038</v>
      </c>
      <c r="D46" s="338">
        <v>700</v>
      </c>
      <c r="E46" s="339">
        <v>12</v>
      </c>
      <c r="F46" s="338">
        <f t="shared" si="0"/>
        <v>8400</v>
      </c>
      <c r="G46" s="339">
        <v>199</v>
      </c>
    </row>
    <row r="47" spans="1:7">
      <c r="A47" s="752"/>
      <c r="B47" s="752"/>
      <c r="C47" s="347" t="s">
        <v>4039</v>
      </c>
      <c r="D47" s="338">
        <v>50</v>
      </c>
      <c r="E47" s="339">
        <v>10</v>
      </c>
      <c r="F47" s="338">
        <f t="shared" si="0"/>
        <v>500</v>
      </c>
      <c r="G47" s="339">
        <v>199</v>
      </c>
    </row>
    <row r="48" spans="1:7">
      <c r="A48" s="752"/>
      <c r="B48" s="752"/>
      <c r="C48" s="347" t="s">
        <v>4040</v>
      </c>
      <c r="D48" s="338">
        <v>300</v>
      </c>
      <c r="E48" s="339">
        <v>1</v>
      </c>
      <c r="F48" s="338">
        <f t="shared" si="0"/>
        <v>300</v>
      </c>
      <c r="G48" s="339">
        <v>199</v>
      </c>
    </row>
    <row r="49" spans="1:7" ht="26.25">
      <c r="A49" s="752"/>
      <c r="B49" s="752"/>
      <c r="C49" s="347" t="s">
        <v>4041</v>
      </c>
      <c r="D49" s="338">
        <v>400</v>
      </c>
      <c r="E49" s="339">
        <v>1</v>
      </c>
      <c r="F49" s="338">
        <f t="shared" si="0"/>
        <v>400</v>
      </c>
      <c r="G49" s="339">
        <v>199</v>
      </c>
    </row>
    <row r="50" spans="1:7">
      <c r="A50" s="752"/>
      <c r="B50" s="752"/>
      <c r="C50" s="347" t="s">
        <v>4042</v>
      </c>
      <c r="D50" s="338">
        <v>1000</v>
      </c>
      <c r="E50" s="340">
        <v>11.5</v>
      </c>
      <c r="F50" s="338">
        <f t="shared" ref="F50:F59" si="1">+D50*E50</f>
        <v>11500</v>
      </c>
      <c r="G50" s="339">
        <v>211</v>
      </c>
    </row>
    <row r="51" spans="1:7">
      <c r="A51" s="752"/>
      <c r="B51" s="752"/>
      <c r="C51" s="347" t="s">
        <v>4043</v>
      </c>
      <c r="D51" s="338">
        <v>21</v>
      </c>
      <c r="E51" s="340">
        <v>60</v>
      </c>
      <c r="F51" s="338">
        <f t="shared" si="1"/>
        <v>1260</v>
      </c>
      <c r="G51" s="339">
        <v>211</v>
      </c>
    </row>
    <row r="52" spans="1:7">
      <c r="A52" s="752"/>
      <c r="B52" s="752"/>
      <c r="C52" s="347" t="s">
        <v>4044</v>
      </c>
      <c r="D52" s="338">
        <v>35</v>
      </c>
      <c r="E52" s="340">
        <v>100</v>
      </c>
      <c r="F52" s="338">
        <f t="shared" si="1"/>
        <v>3500</v>
      </c>
      <c r="G52" s="339">
        <v>211</v>
      </c>
    </row>
    <row r="53" spans="1:7">
      <c r="A53" s="752"/>
      <c r="B53" s="752"/>
      <c r="C53" s="347" t="s">
        <v>4045</v>
      </c>
      <c r="D53" s="338">
        <v>40</v>
      </c>
      <c r="E53" s="340">
        <v>36</v>
      </c>
      <c r="F53" s="338">
        <f t="shared" si="1"/>
        <v>1440</v>
      </c>
      <c r="G53" s="339">
        <v>211</v>
      </c>
    </row>
    <row r="54" spans="1:7">
      <c r="A54" s="752"/>
      <c r="B54" s="752"/>
      <c r="C54" s="347" t="s">
        <v>4046</v>
      </c>
      <c r="D54" s="338">
        <v>9</v>
      </c>
      <c r="E54" s="340">
        <v>24</v>
      </c>
      <c r="F54" s="338">
        <f t="shared" si="1"/>
        <v>216</v>
      </c>
      <c r="G54" s="339">
        <v>211</v>
      </c>
    </row>
    <row r="55" spans="1:7">
      <c r="A55" s="752"/>
      <c r="B55" s="752"/>
      <c r="C55" s="347" t="s">
        <v>4047</v>
      </c>
      <c r="D55" s="338">
        <v>8</v>
      </c>
      <c r="E55" s="340">
        <v>24</v>
      </c>
      <c r="F55" s="338">
        <f t="shared" si="1"/>
        <v>192</v>
      </c>
      <c r="G55" s="339">
        <v>211</v>
      </c>
    </row>
    <row r="56" spans="1:7">
      <c r="A56" s="752"/>
      <c r="B56" s="752"/>
      <c r="C56" s="347" t="s">
        <v>4048</v>
      </c>
      <c r="D56" s="338">
        <v>8</v>
      </c>
      <c r="E56" s="340">
        <v>24</v>
      </c>
      <c r="F56" s="338">
        <f t="shared" si="1"/>
        <v>192</v>
      </c>
      <c r="G56" s="339">
        <v>211</v>
      </c>
    </row>
    <row r="57" spans="1:7">
      <c r="A57" s="752"/>
      <c r="B57" s="752"/>
      <c r="C57" s="347" t="s">
        <v>4049</v>
      </c>
      <c r="D57" s="338">
        <v>8</v>
      </c>
      <c r="E57" s="340">
        <v>24</v>
      </c>
      <c r="F57" s="338">
        <f t="shared" si="1"/>
        <v>192</v>
      </c>
      <c r="G57" s="339">
        <v>211</v>
      </c>
    </row>
    <row r="58" spans="1:7">
      <c r="A58" s="752"/>
      <c r="B58" s="752"/>
      <c r="C58" s="347" t="s">
        <v>4050</v>
      </c>
      <c r="D58" s="338">
        <v>8</v>
      </c>
      <c r="E58" s="340">
        <v>24</v>
      </c>
      <c r="F58" s="338">
        <f t="shared" si="1"/>
        <v>192</v>
      </c>
      <c r="G58" s="339">
        <v>211</v>
      </c>
    </row>
    <row r="59" spans="1:7" ht="26.25">
      <c r="A59" s="752"/>
      <c r="B59" s="752"/>
      <c r="C59" s="347" t="s">
        <v>4051</v>
      </c>
      <c r="D59" s="338">
        <v>50</v>
      </c>
      <c r="E59" s="340">
        <v>60</v>
      </c>
      <c r="F59" s="338">
        <f t="shared" si="1"/>
        <v>3000</v>
      </c>
      <c r="G59" s="339">
        <v>211</v>
      </c>
    </row>
    <row r="60" spans="1:7">
      <c r="A60" s="752"/>
      <c r="B60" s="752"/>
      <c r="C60" s="347" t="s">
        <v>4052</v>
      </c>
      <c r="D60" s="338">
        <v>10</v>
      </c>
      <c r="E60" s="339">
        <v>24</v>
      </c>
      <c r="F60" s="338">
        <f t="shared" ref="F60:F67" si="2">D60*E60</f>
        <v>240</v>
      </c>
      <c r="G60" s="339">
        <v>232</v>
      </c>
    </row>
    <row r="61" spans="1:7">
      <c r="A61" s="752"/>
      <c r="B61" s="752"/>
      <c r="C61" s="347" t="s">
        <v>4053</v>
      </c>
      <c r="D61" s="338">
        <v>75</v>
      </c>
      <c r="E61" s="339">
        <v>3</v>
      </c>
      <c r="F61" s="338">
        <f t="shared" si="2"/>
        <v>225</v>
      </c>
      <c r="G61" s="339">
        <v>232</v>
      </c>
    </row>
    <row r="62" spans="1:7">
      <c r="A62" s="752"/>
      <c r="B62" s="752"/>
      <c r="C62" s="347" t="s">
        <v>4054</v>
      </c>
      <c r="D62" s="338">
        <v>15</v>
      </c>
      <c r="E62" s="339">
        <v>100</v>
      </c>
      <c r="F62" s="338">
        <f t="shared" si="2"/>
        <v>1500</v>
      </c>
      <c r="G62" s="339">
        <v>232</v>
      </c>
    </row>
    <row r="63" spans="1:7">
      <c r="A63" s="752"/>
      <c r="B63" s="752"/>
      <c r="C63" s="347" t="s">
        <v>4055</v>
      </c>
      <c r="D63" s="338">
        <v>150</v>
      </c>
      <c r="E63" s="339">
        <v>1</v>
      </c>
      <c r="F63" s="338">
        <f t="shared" si="2"/>
        <v>150</v>
      </c>
      <c r="G63" s="339">
        <v>233</v>
      </c>
    </row>
    <row r="64" spans="1:7">
      <c r="A64" s="752"/>
      <c r="B64" s="752"/>
      <c r="C64" s="347" t="s">
        <v>4056</v>
      </c>
      <c r="D64" s="338">
        <v>800</v>
      </c>
      <c r="E64" s="339">
        <v>1</v>
      </c>
      <c r="F64" s="338">
        <f t="shared" si="2"/>
        <v>800</v>
      </c>
      <c r="G64" s="339">
        <v>233</v>
      </c>
    </row>
    <row r="65" spans="1:7" ht="26.25">
      <c r="A65" s="752"/>
      <c r="B65" s="752"/>
      <c r="C65" s="347" t="s">
        <v>4057</v>
      </c>
      <c r="D65" s="338">
        <v>0.25</v>
      </c>
      <c r="E65" s="340">
        <v>10000</v>
      </c>
      <c r="F65" s="338">
        <f t="shared" si="2"/>
        <v>2500</v>
      </c>
      <c r="G65" s="339">
        <v>241</v>
      </c>
    </row>
    <row r="66" spans="1:7" ht="26.25">
      <c r="A66" s="752"/>
      <c r="B66" s="752"/>
      <c r="C66" s="347" t="s">
        <v>4058</v>
      </c>
      <c r="D66" s="338">
        <v>0.3</v>
      </c>
      <c r="E66" s="340">
        <v>10000</v>
      </c>
      <c r="F66" s="338">
        <f t="shared" si="2"/>
        <v>3000</v>
      </c>
      <c r="G66" s="339">
        <v>241</v>
      </c>
    </row>
    <row r="67" spans="1:7">
      <c r="A67" s="752"/>
      <c r="B67" s="752"/>
      <c r="C67" s="347" t="s">
        <v>3493</v>
      </c>
      <c r="D67" s="338">
        <v>28</v>
      </c>
      <c r="E67" s="340">
        <v>1000</v>
      </c>
      <c r="F67" s="338">
        <f t="shared" si="2"/>
        <v>28000</v>
      </c>
      <c r="G67" s="339">
        <v>241</v>
      </c>
    </row>
    <row r="68" spans="1:7">
      <c r="A68" s="752"/>
      <c r="B68" s="752"/>
      <c r="C68" s="347" t="s">
        <v>3494</v>
      </c>
      <c r="D68" s="338">
        <v>33</v>
      </c>
      <c r="E68" s="340">
        <v>1000</v>
      </c>
      <c r="F68" s="338">
        <f>+D68*E68</f>
        <v>33000</v>
      </c>
      <c r="G68" s="339">
        <v>241</v>
      </c>
    </row>
    <row r="69" spans="1:7">
      <c r="A69" s="752"/>
      <c r="B69" s="752"/>
      <c r="C69" s="347" t="s">
        <v>4059</v>
      </c>
      <c r="D69" s="338">
        <v>70</v>
      </c>
      <c r="E69" s="340">
        <v>100</v>
      </c>
      <c r="F69" s="338">
        <f>+D69*E69</f>
        <v>7000</v>
      </c>
      <c r="G69" s="339">
        <v>241</v>
      </c>
    </row>
    <row r="70" spans="1:7">
      <c r="A70" s="752"/>
      <c r="B70" s="752"/>
      <c r="C70" s="347" t="s">
        <v>4060</v>
      </c>
      <c r="D70" s="338">
        <v>5</v>
      </c>
      <c r="E70" s="340">
        <v>2000</v>
      </c>
      <c r="F70" s="338">
        <f>E70*D70</f>
        <v>10000</v>
      </c>
      <c r="G70" s="339">
        <v>243</v>
      </c>
    </row>
    <row r="71" spans="1:7">
      <c r="A71" s="752"/>
      <c r="B71" s="752"/>
      <c r="C71" s="347" t="s">
        <v>4061</v>
      </c>
      <c r="D71" s="338">
        <v>20</v>
      </c>
      <c r="E71" s="340">
        <v>500</v>
      </c>
      <c r="F71" s="338">
        <f t="shared" ref="F71:F76" si="3">E71*D71</f>
        <v>10000</v>
      </c>
      <c r="G71" s="339">
        <v>243</v>
      </c>
    </row>
    <row r="72" spans="1:7">
      <c r="A72" s="752"/>
      <c r="B72" s="752"/>
      <c r="C72" s="347" t="s">
        <v>4062</v>
      </c>
      <c r="D72" s="338">
        <v>8.5</v>
      </c>
      <c r="E72" s="340">
        <v>200</v>
      </c>
      <c r="F72" s="338">
        <f t="shared" si="3"/>
        <v>1700</v>
      </c>
      <c r="G72" s="339">
        <v>243</v>
      </c>
    </row>
    <row r="73" spans="1:7">
      <c r="A73" s="752"/>
      <c r="B73" s="752"/>
      <c r="C73" s="347" t="s">
        <v>4063</v>
      </c>
      <c r="D73" s="338">
        <v>17</v>
      </c>
      <c r="E73" s="340">
        <v>200</v>
      </c>
      <c r="F73" s="338">
        <f t="shared" si="3"/>
        <v>3400</v>
      </c>
      <c r="G73" s="339">
        <v>243</v>
      </c>
    </row>
    <row r="74" spans="1:7">
      <c r="A74" s="752"/>
      <c r="B74" s="752"/>
      <c r="C74" s="347" t="s">
        <v>42</v>
      </c>
      <c r="D74" s="338">
        <v>0.37</v>
      </c>
      <c r="E74" s="340">
        <v>5000</v>
      </c>
      <c r="F74" s="338">
        <f t="shared" si="3"/>
        <v>1850</v>
      </c>
      <c r="G74" s="339">
        <v>243</v>
      </c>
    </row>
    <row r="75" spans="1:7">
      <c r="A75" s="752"/>
      <c r="B75" s="752"/>
      <c r="C75" s="347" t="s">
        <v>39</v>
      </c>
      <c r="D75" s="338">
        <v>0.39</v>
      </c>
      <c r="E75" s="340">
        <v>5000</v>
      </c>
      <c r="F75" s="338">
        <f t="shared" si="3"/>
        <v>1950</v>
      </c>
      <c r="G75" s="339">
        <v>243</v>
      </c>
    </row>
    <row r="76" spans="1:7">
      <c r="A76" s="752"/>
      <c r="B76" s="752"/>
      <c r="C76" s="347" t="s">
        <v>1332</v>
      </c>
      <c r="D76" s="338">
        <v>0.32</v>
      </c>
      <c r="E76" s="340">
        <v>2000</v>
      </c>
      <c r="F76" s="338">
        <f t="shared" si="3"/>
        <v>640</v>
      </c>
      <c r="G76" s="339">
        <v>243</v>
      </c>
    </row>
    <row r="77" spans="1:7">
      <c r="A77" s="752"/>
      <c r="B77" s="752"/>
      <c r="C77" s="347" t="s">
        <v>3533</v>
      </c>
      <c r="D77" s="338">
        <v>0.36</v>
      </c>
      <c r="E77" s="340">
        <v>2000</v>
      </c>
      <c r="F77" s="338">
        <f>E77*D77</f>
        <v>720</v>
      </c>
      <c r="G77" s="339">
        <v>243</v>
      </c>
    </row>
    <row r="78" spans="1:7">
      <c r="A78" s="752"/>
      <c r="B78" s="752"/>
      <c r="C78" s="347" t="s">
        <v>4064</v>
      </c>
      <c r="D78" s="338">
        <v>30</v>
      </c>
      <c r="E78" s="340">
        <v>8</v>
      </c>
      <c r="F78" s="338">
        <f>E78*D78</f>
        <v>240</v>
      </c>
      <c r="G78" s="339">
        <v>243</v>
      </c>
    </row>
    <row r="79" spans="1:7">
      <c r="A79" s="752"/>
      <c r="B79" s="752"/>
      <c r="C79" s="347" t="s">
        <v>4065</v>
      </c>
      <c r="D79" s="338">
        <v>180</v>
      </c>
      <c r="E79" s="340">
        <v>5</v>
      </c>
      <c r="F79" s="338">
        <f>E79*D79</f>
        <v>900</v>
      </c>
      <c r="G79" s="339">
        <v>244</v>
      </c>
    </row>
    <row r="80" spans="1:7">
      <c r="A80" s="752"/>
      <c r="B80" s="752"/>
      <c r="C80" s="347" t="s">
        <v>4066</v>
      </c>
      <c r="D80" s="338">
        <v>11</v>
      </c>
      <c r="E80" s="340">
        <v>200</v>
      </c>
      <c r="F80" s="338">
        <f t="shared" ref="F80:F101" si="4">E80*D80</f>
        <v>2200</v>
      </c>
      <c r="G80" s="339">
        <v>244</v>
      </c>
    </row>
    <row r="81" spans="1:7">
      <c r="A81" s="752"/>
      <c r="B81" s="752"/>
      <c r="C81" s="347" t="s">
        <v>1346</v>
      </c>
      <c r="D81" s="338">
        <v>16</v>
      </c>
      <c r="E81" s="340">
        <v>1000</v>
      </c>
      <c r="F81" s="338">
        <f t="shared" si="4"/>
        <v>16000</v>
      </c>
      <c r="G81" s="339">
        <v>244</v>
      </c>
    </row>
    <row r="82" spans="1:7">
      <c r="A82" s="752"/>
      <c r="B82" s="752"/>
      <c r="C82" s="347" t="s">
        <v>4067</v>
      </c>
      <c r="D82" s="338">
        <v>5</v>
      </c>
      <c r="E82" s="340">
        <v>60</v>
      </c>
      <c r="F82" s="338">
        <f t="shared" si="4"/>
        <v>300</v>
      </c>
      <c r="G82" s="339">
        <v>244</v>
      </c>
    </row>
    <row r="83" spans="1:7">
      <c r="A83" s="752"/>
      <c r="B83" s="752"/>
      <c r="C83" s="347" t="s">
        <v>4068</v>
      </c>
      <c r="D83" s="338">
        <v>6</v>
      </c>
      <c r="E83" s="340">
        <v>24</v>
      </c>
      <c r="F83" s="338">
        <f t="shared" si="4"/>
        <v>144</v>
      </c>
      <c r="G83" s="339">
        <v>244</v>
      </c>
    </row>
    <row r="84" spans="1:7">
      <c r="A84" s="752"/>
      <c r="B84" s="752"/>
      <c r="C84" s="347" t="s">
        <v>4069</v>
      </c>
      <c r="D84" s="338">
        <v>45</v>
      </c>
      <c r="E84" s="340">
        <v>12</v>
      </c>
      <c r="F84" s="338">
        <f t="shared" si="4"/>
        <v>540</v>
      </c>
      <c r="G84" s="339">
        <v>244</v>
      </c>
    </row>
    <row r="85" spans="1:7">
      <c r="A85" s="752"/>
      <c r="B85" s="752"/>
      <c r="C85" s="347" t="s">
        <v>4070</v>
      </c>
      <c r="D85" s="338">
        <v>10</v>
      </c>
      <c r="E85" s="340">
        <v>12</v>
      </c>
      <c r="F85" s="338">
        <f t="shared" si="4"/>
        <v>120</v>
      </c>
      <c r="G85" s="339">
        <v>244</v>
      </c>
    </row>
    <row r="86" spans="1:7">
      <c r="A86" s="752"/>
      <c r="B86" s="752"/>
      <c r="C86" s="347" t="s">
        <v>4071</v>
      </c>
      <c r="D86" s="338">
        <v>4</v>
      </c>
      <c r="E86" s="340">
        <v>200</v>
      </c>
      <c r="F86" s="338">
        <f t="shared" si="4"/>
        <v>800</v>
      </c>
      <c r="G86" s="339">
        <v>244</v>
      </c>
    </row>
    <row r="87" spans="1:7">
      <c r="A87" s="752"/>
      <c r="B87" s="752"/>
      <c r="C87" s="347" t="s">
        <v>4072</v>
      </c>
      <c r="D87" s="338">
        <v>6</v>
      </c>
      <c r="E87" s="340">
        <v>50</v>
      </c>
      <c r="F87" s="338">
        <f t="shared" si="4"/>
        <v>300</v>
      </c>
      <c r="G87" s="339">
        <v>244</v>
      </c>
    </row>
    <row r="88" spans="1:7">
      <c r="A88" s="752"/>
      <c r="B88" s="752"/>
      <c r="C88" s="347" t="s">
        <v>4073</v>
      </c>
      <c r="D88" s="338">
        <v>300</v>
      </c>
      <c r="E88" s="339">
        <v>1</v>
      </c>
      <c r="F88" s="338">
        <f t="shared" si="4"/>
        <v>300</v>
      </c>
      <c r="G88" s="339">
        <v>245</v>
      </c>
    </row>
    <row r="89" spans="1:7">
      <c r="A89" s="752"/>
      <c r="B89" s="752"/>
      <c r="C89" s="347" t="s">
        <v>4074</v>
      </c>
      <c r="D89" s="338">
        <v>780</v>
      </c>
      <c r="E89" s="339">
        <v>1</v>
      </c>
      <c r="F89" s="338">
        <f t="shared" si="4"/>
        <v>780</v>
      </c>
      <c r="G89" s="339">
        <v>245</v>
      </c>
    </row>
    <row r="90" spans="1:7">
      <c r="A90" s="752"/>
      <c r="B90" s="752"/>
      <c r="C90" s="347" t="s">
        <v>4075</v>
      </c>
      <c r="D90" s="338">
        <v>600</v>
      </c>
      <c r="E90" s="339">
        <v>1</v>
      </c>
      <c r="F90" s="338">
        <f t="shared" si="4"/>
        <v>600</v>
      </c>
      <c r="G90" s="339">
        <v>245</v>
      </c>
    </row>
    <row r="91" spans="1:7">
      <c r="A91" s="752"/>
      <c r="B91" s="752"/>
      <c r="C91" s="347" t="s">
        <v>924</v>
      </c>
      <c r="D91" s="338">
        <v>2000</v>
      </c>
      <c r="E91" s="339">
        <v>1</v>
      </c>
      <c r="F91" s="338">
        <f t="shared" si="4"/>
        <v>2000</v>
      </c>
      <c r="G91" s="339">
        <v>245</v>
      </c>
    </row>
    <row r="92" spans="1:7">
      <c r="A92" s="752"/>
      <c r="B92" s="752"/>
      <c r="C92" s="347" t="s">
        <v>4076</v>
      </c>
      <c r="D92" s="338">
        <v>50</v>
      </c>
      <c r="E92" s="339">
        <v>5</v>
      </c>
      <c r="F92" s="338">
        <f t="shared" si="4"/>
        <v>250</v>
      </c>
      <c r="G92" s="339">
        <v>247</v>
      </c>
    </row>
    <row r="93" spans="1:7">
      <c r="A93" s="752"/>
      <c r="B93" s="752"/>
      <c r="C93" s="347" t="s">
        <v>4077</v>
      </c>
      <c r="D93" s="338">
        <v>1000</v>
      </c>
      <c r="E93" s="339">
        <v>8</v>
      </c>
      <c r="F93" s="338">
        <f t="shared" si="4"/>
        <v>8000</v>
      </c>
      <c r="G93" s="339">
        <v>253</v>
      </c>
    </row>
    <row r="94" spans="1:7">
      <c r="A94" s="752"/>
      <c r="B94" s="752"/>
      <c r="C94" s="347" t="s">
        <v>4078</v>
      </c>
      <c r="D94" s="338">
        <v>1400</v>
      </c>
      <c r="E94" s="339">
        <v>8</v>
      </c>
      <c r="F94" s="338">
        <f t="shared" si="4"/>
        <v>11200</v>
      </c>
      <c r="G94" s="339">
        <v>253</v>
      </c>
    </row>
    <row r="95" spans="1:7">
      <c r="A95" s="752"/>
      <c r="B95" s="752"/>
      <c r="C95" s="347" t="s">
        <v>4079</v>
      </c>
      <c r="D95" s="338">
        <v>900</v>
      </c>
      <c r="E95" s="339">
        <v>8</v>
      </c>
      <c r="F95" s="338">
        <f t="shared" si="4"/>
        <v>7200</v>
      </c>
      <c r="G95" s="339">
        <v>253</v>
      </c>
    </row>
    <row r="96" spans="1:7">
      <c r="A96" s="752"/>
      <c r="B96" s="752"/>
      <c r="C96" s="347" t="s">
        <v>4080</v>
      </c>
      <c r="D96" s="338">
        <v>1800</v>
      </c>
      <c r="E96" s="339">
        <v>8</v>
      </c>
      <c r="F96" s="338">
        <f t="shared" si="4"/>
        <v>14400</v>
      </c>
      <c r="G96" s="339">
        <v>253</v>
      </c>
    </row>
    <row r="97" spans="1:7">
      <c r="A97" s="752"/>
      <c r="B97" s="752"/>
      <c r="C97" s="347" t="s">
        <v>4081</v>
      </c>
      <c r="D97" s="338">
        <v>1000</v>
      </c>
      <c r="E97" s="339">
        <v>8</v>
      </c>
      <c r="F97" s="338">
        <f t="shared" si="4"/>
        <v>8000</v>
      </c>
      <c r="G97" s="339">
        <v>253</v>
      </c>
    </row>
    <row r="98" spans="1:7">
      <c r="A98" s="752"/>
      <c r="B98" s="752"/>
      <c r="C98" s="347" t="s">
        <v>4082</v>
      </c>
      <c r="D98" s="338">
        <v>900</v>
      </c>
      <c r="E98" s="339">
        <v>8</v>
      </c>
      <c r="F98" s="338">
        <f t="shared" si="4"/>
        <v>7200</v>
      </c>
      <c r="G98" s="339">
        <v>253</v>
      </c>
    </row>
    <row r="99" spans="1:7">
      <c r="A99" s="752"/>
      <c r="B99" s="752"/>
      <c r="C99" s="347" t="s">
        <v>4083</v>
      </c>
      <c r="D99" s="338">
        <v>3920</v>
      </c>
      <c r="E99" s="339">
        <v>2</v>
      </c>
      <c r="F99" s="338">
        <f t="shared" si="4"/>
        <v>7840</v>
      </c>
      <c r="G99" s="339">
        <v>253</v>
      </c>
    </row>
    <row r="100" spans="1:7">
      <c r="A100" s="752"/>
      <c r="B100" s="752"/>
      <c r="C100" s="347" t="s">
        <v>4084</v>
      </c>
      <c r="D100" s="338">
        <v>350</v>
      </c>
      <c r="E100" s="339">
        <v>2</v>
      </c>
      <c r="F100" s="338">
        <f t="shared" si="4"/>
        <v>700</v>
      </c>
      <c r="G100" s="339">
        <v>254</v>
      </c>
    </row>
    <row r="101" spans="1:7">
      <c r="A101" s="752"/>
      <c r="B101" s="752"/>
      <c r="C101" s="347" t="s">
        <v>4085</v>
      </c>
      <c r="D101" s="338">
        <v>70</v>
      </c>
      <c r="E101" s="339">
        <v>4</v>
      </c>
      <c r="F101" s="338">
        <f t="shared" si="4"/>
        <v>280</v>
      </c>
      <c r="G101" s="339">
        <v>254</v>
      </c>
    </row>
    <row r="102" spans="1:7">
      <c r="A102" s="752"/>
      <c r="B102" s="752"/>
      <c r="C102" s="347" t="s">
        <v>4086</v>
      </c>
      <c r="D102" s="338">
        <v>25</v>
      </c>
      <c r="E102" s="339">
        <v>24</v>
      </c>
      <c r="F102" s="338">
        <f>D102*E102</f>
        <v>600</v>
      </c>
      <c r="G102" s="339">
        <v>261</v>
      </c>
    </row>
    <row r="103" spans="1:7">
      <c r="A103" s="752"/>
      <c r="B103" s="752"/>
      <c r="C103" s="347" t="s">
        <v>4087</v>
      </c>
      <c r="D103" s="338">
        <v>35</v>
      </c>
      <c r="E103" s="339">
        <v>12</v>
      </c>
      <c r="F103" s="338">
        <f>D103*E103</f>
        <v>420</v>
      </c>
      <c r="G103" s="339">
        <v>261</v>
      </c>
    </row>
    <row r="104" spans="1:7">
      <c r="A104" s="752"/>
      <c r="B104" s="752"/>
      <c r="C104" s="347" t="s">
        <v>4088</v>
      </c>
      <c r="D104" s="338">
        <v>50</v>
      </c>
      <c r="E104" s="339">
        <v>5</v>
      </c>
      <c r="F104" s="338">
        <f>D104*E104</f>
        <v>250</v>
      </c>
      <c r="G104" s="339">
        <v>261</v>
      </c>
    </row>
    <row r="105" spans="1:7">
      <c r="A105" s="752"/>
      <c r="B105" s="752"/>
      <c r="C105" s="347" t="s">
        <v>542</v>
      </c>
      <c r="D105" s="338">
        <v>50</v>
      </c>
      <c r="E105" s="339">
        <v>6</v>
      </c>
      <c r="F105" s="338">
        <f>D105*E105</f>
        <v>300</v>
      </c>
      <c r="G105" s="339">
        <v>261</v>
      </c>
    </row>
    <row r="106" spans="1:7">
      <c r="A106" s="752"/>
      <c r="B106" s="752"/>
      <c r="C106" s="347" t="s">
        <v>4089</v>
      </c>
      <c r="D106" s="338">
        <v>250</v>
      </c>
      <c r="E106" s="339">
        <v>20</v>
      </c>
      <c r="F106" s="338">
        <f t="shared" ref="F106:F111" si="5">E106*D106</f>
        <v>5000</v>
      </c>
      <c r="G106" s="339">
        <v>262</v>
      </c>
    </row>
    <row r="107" spans="1:7" ht="26.25">
      <c r="A107" s="752"/>
      <c r="B107" s="752"/>
      <c r="C107" s="347" t="s">
        <v>4090</v>
      </c>
      <c r="D107" s="338">
        <v>3000</v>
      </c>
      <c r="E107" s="339">
        <v>12</v>
      </c>
      <c r="F107" s="338">
        <f t="shared" si="5"/>
        <v>36000</v>
      </c>
      <c r="G107" s="339">
        <v>262</v>
      </c>
    </row>
    <row r="108" spans="1:7" ht="26.25">
      <c r="A108" s="752"/>
      <c r="B108" s="752"/>
      <c r="C108" s="347" t="s">
        <v>4091</v>
      </c>
      <c r="D108" s="338">
        <v>50</v>
      </c>
      <c r="E108" s="339">
        <v>5000</v>
      </c>
      <c r="F108" s="338">
        <f t="shared" si="5"/>
        <v>250000</v>
      </c>
      <c r="G108" s="339">
        <v>262</v>
      </c>
    </row>
    <row r="109" spans="1:7">
      <c r="A109" s="752"/>
      <c r="B109" s="752"/>
      <c r="C109" s="347" t="s">
        <v>4092</v>
      </c>
      <c r="D109" s="338">
        <v>5000</v>
      </c>
      <c r="E109" s="339">
        <v>1</v>
      </c>
      <c r="F109" s="338">
        <f t="shared" si="5"/>
        <v>5000</v>
      </c>
      <c r="G109" s="339">
        <v>264</v>
      </c>
    </row>
    <row r="110" spans="1:7">
      <c r="A110" s="752"/>
      <c r="B110" s="752"/>
      <c r="C110" s="347" t="s">
        <v>4093</v>
      </c>
      <c r="D110" s="338">
        <v>4000</v>
      </c>
      <c r="E110" s="339">
        <v>1</v>
      </c>
      <c r="F110" s="338">
        <f t="shared" si="5"/>
        <v>4000</v>
      </c>
      <c r="G110" s="339">
        <v>264</v>
      </c>
    </row>
    <row r="111" spans="1:7">
      <c r="A111" s="752"/>
      <c r="B111" s="752"/>
      <c r="C111" s="347" t="s">
        <v>2658</v>
      </c>
      <c r="D111" s="338">
        <v>800</v>
      </c>
      <c r="E111" s="339">
        <v>5</v>
      </c>
      <c r="F111" s="338">
        <f t="shared" si="5"/>
        <v>4000</v>
      </c>
      <c r="G111" s="339">
        <v>265</v>
      </c>
    </row>
    <row r="112" spans="1:7">
      <c r="A112" s="752"/>
      <c r="B112" s="752"/>
      <c r="C112" s="348" t="s">
        <v>4094</v>
      </c>
      <c r="D112" s="341">
        <v>9</v>
      </c>
      <c r="E112" s="342">
        <v>10</v>
      </c>
      <c r="F112" s="344">
        <f t="shared" ref="F112:F174" si="6">D112*E112</f>
        <v>90</v>
      </c>
      <c r="G112" s="339">
        <v>266</v>
      </c>
    </row>
    <row r="113" spans="1:7">
      <c r="A113" s="752"/>
      <c r="B113" s="752"/>
      <c r="C113" s="348" t="s">
        <v>4095</v>
      </c>
      <c r="D113" s="341">
        <v>12</v>
      </c>
      <c r="E113" s="342">
        <v>10</v>
      </c>
      <c r="F113" s="344">
        <f t="shared" si="6"/>
        <v>120</v>
      </c>
      <c r="G113" s="339">
        <v>266</v>
      </c>
    </row>
    <row r="114" spans="1:7">
      <c r="A114" s="752"/>
      <c r="B114" s="752"/>
      <c r="C114" s="348" t="s">
        <v>4096</v>
      </c>
      <c r="D114" s="341">
        <v>18</v>
      </c>
      <c r="E114" s="342">
        <v>10</v>
      </c>
      <c r="F114" s="344">
        <f t="shared" si="6"/>
        <v>180</v>
      </c>
      <c r="G114" s="339">
        <v>266</v>
      </c>
    </row>
    <row r="115" spans="1:7">
      <c r="A115" s="752"/>
      <c r="B115" s="752"/>
      <c r="C115" s="348" t="s">
        <v>4097</v>
      </c>
      <c r="D115" s="341">
        <v>15</v>
      </c>
      <c r="E115" s="342">
        <v>10</v>
      </c>
      <c r="F115" s="344">
        <f t="shared" si="6"/>
        <v>150</v>
      </c>
      <c r="G115" s="339">
        <v>266</v>
      </c>
    </row>
    <row r="116" spans="1:7">
      <c r="A116" s="752"/>
      <c r="B116" s="752"/>
      <c r="C116" s="348" t="s">
        <v>4098</v>
      </c>
      <c r="D116" s="341">
        <v>20</v>
      </c>
      <c r="E116" s="342">
        <v>10</v>
      </c>
      <c r="F116" s="344">
        <f t="shared" si="6"/>
        <v>200</v>
      </c>
      <c r="G116" s="339">
        <v>266</v>
      </c>
    </row>
    <row r="117" spans="1:7">
      <c r="A117" s="752"/>
      <c r="B117" s="752"/>
      <c r="C117" s="348" t="s">
        <v>4099</v>
      </c>
      <c r="D117" s="341">
        <v>15</v>
      </c>
      <c r="E117" s="342">
        <v>10</v>
      </c>
      <c r="F117" s="344">
        <f t="shared" si="6"/>
        <v>150</v>
      </c>
      <c r="G117" s="339">
        <v>266</v>
      </c>
    </row>
    <row r="118" spans="1:7">
      <c r="A118" s="752"/>
      <c r="B118" s="752"/>
      <c r="C118" s="348" t="s">
        <v>4100</v>
      </c>
      <c r="D118" s="341">
        <v>75</v>
      </c>
      <c r="E118" s="342">
        <v>10</v>
      </c>
      <c r="F118" s="344">
        <f t="shared" si="6"/>
        <v>750</v>
      </c>
      <c r="G118" s="339">
        <v>266</v>
      </c>
    </row>
    <row r="119" spans="1:7">
      <c r="A119" s="752"/>
      <c r="B119" s="752"/>
      <c r="C119" s="348" t="s">
        <v>4101</v>
      </c>
      <c r="D119" s="341">
        <v>20</v>
      </c>
      <c r="E119" s="342">
        <v>10</v>
      </c>
      <c r="F119" s="344">
        <f t="shared" si="6"/>
        <v>200</v>
      </c>
      <c r="G119" s="339">
        <v>266</v>
      </c>
    </row>
    <row r="120" spans="1:7">
      <c r="A120" s="752"/>
      <c r="B120" s="752"/>
      <c r="C120" s="348" t="s">
        <v>4102</v>
      </c>
      <c r="D120" s="341">
        <v>20</v>
      </c>
      <c r="E120" s="342">
        <v>10</v>
      </c>
      <c r="F120" s="344">
        <f t="shared" si="6"/>
        <v>200</v>
      </c>
      <c r="G120" s="339">
        <v>266</v>
      </c>
    </row>
    <row r="121" spans="1:7">
      <c r="A121" s="752"/>
      <c r="B121" s="752"/>
      <c r="C121" s="348" t="s">
        <v>4103</v>
      </c>
      <c r="D121" s="341">
        <v>25</v>
      </c>
      <c r="E121" s="342">
        <v>10</v>
      </c>
      <c r="F121" s="344">
        <f t="shared" si="6"/>
        <v>250</v>
      </c>
      <c r="G121" s="339">
        <v>266</v>
      </c>
    </row>
    <row r="122" spans="1:7">
      <c r="A122" s="752"/>
      <c r="B122" s="752"/>
      <c r="C122" s="348" t="s">
        <v>4104</v>
      </c>
      <c r="D122" s="341">
        <v>20</v>
      </c>
      <c r="E122" s="342">
        <v>2</v>
      </c>
      <c r="F122" s="344">
        <f t="shared" si="6"/>
        <v>40</v>
      </c>
      <c r="G122" s="339">
        <v>266</v>
      </c>
    </row>
    <row r="123" spans="1:7">
      <c r="A123" s="752"/>
      <c r="B123" s="752"/>
      <c r="C123" s="348" t="s">
        <v>4105</v>
      </c>
      <c r="D123" s="341">
        <v>18</v>
      </c>
      <c r="E123" s="342">
        <v>2</v>
      </c>
      <c r="F123" s="344">
        <f t="shared" si="6"/>
        <v>36</v>
      </c>
      <c r="G123" s="339">
        <v>266</v>
      </c>
    </row>
    <row r="124" spans="1:7">
      <c r="A124" s="752"/>
      <c r="B124" s="752"/>
      <c r="C124" s="348" t="s">
        <v>4106</v>
      </c>
      <c r="D124" s="341">
        <v>5</v>
      </c>
      <c r="E124" s="342">
        <v>100</v>
      </c>
      <c r="F124" s="344">
        <f t="shared" si="6"/>
        <v>500</v>
      </c>
      <c r="G124" s="339">
        <v>266</v>
      </c>
    </row>
    <row r="125" spans="1:7">
      <c r="A125" s="752"/>
      <c r="B125" s="752"/>
      <c r="C125" s="348" t="s">
        <v>4107</v>
      </c>
      <c r="D125" s="341">
        <v>2</v>
      </c>
      <c r="E125" s="342">
        <v>150</v>
      </c>
      <c r="F125" s="344">
        <f t="shared" si="6"/>
        <v>300</v>
      </c>
      <c r="G125" s="339">
        <v>266</v>
      </c>
    </row>
    <row r="126" spans="1:7">
      <c r="A126" s="752"/>
      <c r="B126" s="752"/>
      <c r="C126" s="348" t="s">
        <v>4108</v>
      </c>
      <c r="D126" s="341">
        <v>25</v>
      </c>
      <c r="E126" s="342">
        <v>1</v>
      </c>
      <c r="F126" s="344">
        <f t="shared" si="6"/>
        <v>25</v>
      </c>
      <c r="G126" s="339">
        <v>266</v>
      </c>
    </row>
    <row r="127" spans="1:7">
      <c r="A127" s="752"/>
      <c r="B127" s="752"/>
      <c r="C127" s="348" t="s">
        <v>4109</v>
      </c>
      <c r="D127" s="341">
        <v>15</v>
      </c>
      <c r="E127" s="342">
        <v>1</v>
      </c>
      <c r="F127" s="344">
        <f t="shared" si="6"/>
        <v>15</v>
      </c>
      <c r="G127" s="339">
        <v>266</v>
      </c>
    </row>
    <row r="128" spans="1:7">
      <c r="A128" s="752"/>
      <c r="B128" s="752"/>
      <c r="C128" s="348" t="s">
        <v>4110</v>
      </c>
      <c r="D128" s="341">
        <v>50</v>
      </c>
      <c r="E128" s="343">
        <v>2</v>
      </c>
      <c r="F128" s="344">
        <f t="shared" si="6"/>
        <v>100</v>
      </c>
      <c r="G128" s="339">
        <v>266</v>
      </c>
    </row>
    <row r="129" spans="1:7">
      <c r="A129" s="752"/>
      <c r="B129" s="752"/>
      <c r="C129" s="348" t="s">
        <v>4111</v>
      </c>
      <c r="D129" s="341">
        <v>60</v>
      </c>
      <c r="E129" s="343">
        <v>2</v>
      </c>
      <c r="F129" s="344">
        <f t="shared" si="6"/>
        <v>120</v>
      </c>
      <c r="G129" s="339">
        <v>266</v>
      </c>
    </row>
    <row r="130" spans="1:7">
      <c r="A130" s="752"/>
      <c r="B130" s="752"/>
      <c r="C130" s="348" t="s">
        <v>4112</v>
      </c>
      <c r="D130" s="341">
        <v>20</v>
      </c>
      <c r="E130" s="342">
        <v>5</v>
      </c>
      <c r="F130" s="344">
        <f t="shared" si="6"/>
        <v>100</v>
      </c>
      <c r="G130" s="339">
        <v>266</v>
      </c>
    </row>
    <row r="131" spans="1:7">
      <c r="A131" s="752"/>
      <c r="B131" s="752"/>
      <c r="C131" s="348" t="s">
        <v>4113</v>
      </c>
      <c r="D131" s="341">
        <v>413</v>
      </c>
      <c r="E131" s="342">
        <v>1</v>
      </c>
      <c r="F131" s="344">
        <f t="shared" si="6"/>
        <v>413</v>
      </c>
      <c r="G131" s="339">
        <v>266</v>
      </c>
    </row>
    <row r="132" spans="1:7">
      <c r="A132" s="752"/>
      <c r="B132" s="752"/>
      <c r="C132" s="348" t="s">
        <v>4114</v>
      </c>
      <c r="D132" s="341">
        <v>15</v>
      </c>
      <c r="E132" s="342">
        <v>4</v>
      </c>
      <c r="F132" s="344">
        <f t="shared" si="6"/>
        <v>60</v>
      </c>
      <c r="G132" s="339">
        <v>266</v>
      </c>
    </row>
    <row r="133" spans="1:7">
      <c r="A133" s="752"/>
      <c r="B133" s="752"/>
      <c r="C133" s="348" t="s">
        <v>4115</v>
      </c>
      <c r="D133" s="341">
        <v>20</v>
      </c>
      <c r="E133" s="342">
        <v>4</v>
      </c>
      <c r="F133" s="344">
        <f t="shared" si="6"/>
        <v>80</v>
      </c>
      <c r="G133" s="339">
        <v>266</v>
      </c>
    </row>
    <row r="134" spans="1:7">
      <c r="A134" s="752"/>
      <c r="B134" s="752"/>
      <c r="C134" s="348" t="s">
        <v>4116</v>
      </c>
      <c r="D134" s="341">
        <v>1.6</v>
      </c>
      <c r="E134" s="342">
        <v>50</v>
      </c>
      <c r="F134" s="344">
        <f t="shared" si="6"/>
        <v>80</v>
      </c>
      <c r="G134" s="339">
        <v>266</v>
      </c>
    </row>
    <row r="135" spans="1:7">
      <c r="A135" s="752"/>
      <c r="B135" s="752"/>
      <c r="C135" s="348" t="s">
        <v>4117</v>
      </c>
      <c r="D135" s="341">
        <v>15</v>
      </c>
      <c r="E135" s="342">
        <v>20</v>
      </c>
      <c r="F135" s="344">
        <f t="shared" si="6"/>
        <v>300</v>
      </c>
      <c r="G135" s="339">
        <v>266</v>
      </c>
    </row>
    <row r="136" spans="1:7">
      <c r="A136" s="752"/>
      <c r="B136" s="752"/>
      <c r="C136" s="348" t="s">
        <v>4118</v>
      </c>
      <c r="D136" s="341">
        <v>149</v>
      </c>
      <c r="E136" s="342">
        <v>25</v>
      </c>
      <c r="F136" s="344">
        <f t="shared" si="6"/>
        <v>3725</v>
      </c>
      <c r="G136" s="339">
        <v>267</v>
      </c>
    </row>
    <row r="137" spans="1:7">
      <c r="A137" s="752"/>
      <c r="B137" s="752"/>
      <c r="C137" s="348" t="s">
        <v>4119</v>
      </c>
      <c r="D137" s="341">
        <v>115</v>
      </c>
      <c r="E137" s="342">
        <v>25</v>
      </c>
      <c r="F137" s="344">
        <f t="shared" si="6"/>
        <v>2875</v>
      </c>
      <c r="G137" s="339">
        <v>267</v>
      </c>
    </row>
    <row r="138" spans="1:7">
      <c r="A138" s="752"/>
      <c r="B138" s="752"/>
      <c r="C138" s="348" t="s">
        <v>4120</v>
      </c>
      <c r="D138" s="341">
        <v>80</v>
      </c>
      <c r="E138" s="342">
        <v>20</v>
      </c>
      <c r="F138" s="344">
        <f t="shared" si="6"/>
        <v>1600</v>
      </c>
      <c r="G138" s="339">
        <v>267</v>
      </c>
    </row>
    <row r="139" spans="1:7">
      <c r="A139" s="752"/>
      <c r="B139" s="752"/>
      <c r="C139" s="348" t="s">
        <v>4121</v>
      </c>
      <c r="D139" s="341">
        <v>100</v>
      </c>
      <c r="E139" s="342">
        <v>20</v>
      </c>
      <c r="F139" s="344">
        <f t="shared" si="6"/>
        <v>2000</v>
      </c>
      <c r="G139" s="339">
        <v>267</v>
      </c>
    </row>
    <row r="140" spans="1:7">
      <c r="A140" s="752"/>
      <c r="B140" s="752"/>
      <c r="C140" s="348" t="s">
        <v>4122</v>
      </c>
      <c r="D140" s="341">
        <v>130</v>
      </c>
      <c r="E140" s="342">
        <v>20</v>
      </c>
      <c r="F140" s="344">
        <f t="shared" si="6"/>
        <v>2600</v>
      </c>
      <c r="G140" s="339">
        <v>267</v>
      </c>
    </row>
    <row r="141" spans="1:7">
      <c r="A141" s="752"/>
      <c r="B141" s="752"/>
      <c r="C141" s="348" t="s">
        <v>4123</v>
      </c>
      <c r="D141" s="341">
        <v>160</v>
      </c>
      <c r="E141" s="342">
        <v>20</v>
      </c>
      <c r="F141" s="344">
        <f t="shared" si="6"/>
        <v>3200</v>
      </c>
      <c r="G141" s="339">
        <v>267</v>
      </c>
    </row>
    <row r="142" spans="1:7">
      <c r="A142" s="752"/>
      <c r="B142" s="752"/>
      <c r="C142" s="348" t="s">
        <v>4124</v>
      </c>
      <c r="D142" s="341">
        <v>742</v>
      </c>
      <c r="E142" s="342">
        <v>10</v>
      </c>
      <c r="F142" s="344">
        <f t="shared" si="6"/>
        <v>7420</v>
      </c>
      <c r="G142" s="339">
        <v>267</v>
      </c>
    </row>
    <row r="143" spans="1:7">
      <c r="A143" s="752"/>
      <c r="B143" s="752"/>
      <c r="C143" s="348" t="s">
        <v>4125</v>
      </c>
      <c r="D143" s="341">
        <v>100</v>
      </c>
      <c r="E143" s="343">
        <v>20</v>
      </c>
      <c r="F143" s="344">
        <f t="shared" si="6"/>
        <v>2000</v>
      </c>
      <c r="G143" s="339">
        <v>267</v>
      </c>
    </row>
    <row r="144" spans="1:7">
      <c r="A144" s="752"/>
      <c r="B144" s="752"/>
      <c r="C144" s="348" t="s">
        <v>4126</v>
      </c>
      <c r="D144" s="341">
        <v>100</v>
      </c>
      <c r="E144" s="343">
        <v>10</v>
      </c>
      <c r="F144" s="344">
        <f t="shared" si="6"/>
        <v>1000</v>
      </c>
      <c r="G144" s="339">
        <v>267</v>
      </c>
    </row>
    <row r="145" spans="1:7">
      <c r="A145" s="752"/>
      <c r="B145" s="752"/>
      <c r="C145" s="348" t="s">
        <v>4127</v>
      </c>
      <c r="D145" s="341">
        <v>100</v>
      </c>
      <c r="E145" s="343">
        <v>10</v>
      </c>
      <c r="F145" s="344">
        <f t="shared" si="6"/>
        <v>1000</v>
      </c>
      <c r="G145" s="339">
        <v>267</v>
      </c>
    </row>
    <row r="146" spans="1:7">
      <c r="A146" s="752"/>
      <c r="B146" s="752"/>
      <c r="C146" s="348" t="s">
        <v>4128</v>
      </c>
      <c r="D146" s="341">
        <v>100</v>
      </c>
      <c r="E146" s="343">
        <v>10</v>
      </c>
      <c r="F146" s="344">
        <f t="shared" si="6"/>
        <v>1000</v>
      </c>
      <c r="G146" s="339">
        <v>267</v>
      </c>
    </row>
    <row r="147" spans="1:7">
      <c r="A147" s="752"/>
      <c r="B147" s="752"/>
      <c r="C147" s="348" t="s">
        <v>4129</v>
      </c>
      <c r="D147" s="341">
        <v>100</v>
      </c>
      <c r="E147" s="343">
        <v>10</v>
      </c>
      <c r="F147" s="344">
        <f t="shared" si="6"/>
        <v>1000</v>
      </c>
      <c r="G147" s="339">
        <v>267</v>
      </c>
    </row>
    <row r="148" spans="1:7">
      <c r="A148" s="752"/>
      <c r="B148" s="752"/>
      <c r="C148" s="348" t="s">
        <v>4130</v>
      </c>
      <c r="D148" s="341">
        <v>100</v>
      </c>
      <c r="E148" s="343">
        <v>10</v>
      </c>
      <c r="F148" s="344">
        <f t="shared" si="6"/>
        <v>1000</v>
      </c>
      <c r="G148" s="339">
        <v>267</v>
      </c>
    </row>
    <row r="149" spans="1:7">
      <c r="A149" s="752"/>
      <c r="B149" s="752"/>
      <c r="C149" s="348" t="s">
        <v>4131</v>
      </c>
      <c r="D149" s="341">
        <v>140</v>
      </c>
      <c r="E149" s="342">
        <v>20</v>
      </c>
      <c r="F149" s="344">
        <f t="shared" si="6"/>
        <v>2800</v>
      </c>
      <c r="G149" s="339">
        <v>267</v>
      </c>
    </row>
    <row r="150" spans="1:7">
      <c r="A150" s="752"/>
      <c r="B150" s="752"/>
      <c r="C150" s="348" t="s">
        <v>4132</v>
      </c>
      <c r="D150" s="341">
        <v>180</v>
      </c>
      <c r="E150" s="342">
        <v>15</v>
      </c>
      <c r="F150" s="344">
        <f t="shared" si="6"/>
        <v>2700</v>
      </c>
      <c r="G150" s="339">
        <v>267</v>
      </c>
    </row>
    <row r="151" spans="1:7">
      <c r="A151" s="752"/>
      <c r="B151" s="752"/>
      <c r="C151" s="348" t="s">
        <v>4133</v>
      </c>
      <c r="D151" s="341">
        <v>1000</v>
      </c>
      <c r="E151" s="342">
        <v>10</v>
      </c>
      <c r="F151" s="344">
        <f t="shared" si="6"/>
        <v>10000</v>
      </c>
      <c r="G151" s="339">
        <v>267</v>
      </c>
    </row>
    <row r="152" spans="1:7">
      <c r="A152" s="752"/>
      <c r="B152" s="752"/>
      <c r="C152" s="348" t="s">
        <v>4134</v>
      </c>
      <c r="D152" s="341">
        <v>450</v>
      </c>
      <c r="E152" s="342">
        <v>10</v>
      </c>
      <c r="F152" s="344">
        <f t="shared" si="6"/>
        <v>4500</v>
      </c>
      <c r="G152" s="339">
        <v>267</v>
      </c>
    </row>
    <row r="153" spans="1:7">
      <c r="A153" s="752"/>
      <c r="B153" s="752"/>
      <c r="C153" s="348" t="s">
        <v>4135</v>
      </c>
      <c r="D153" s="341">
        <v>117</v>
      </c>
      <c r="E153" s="342">
        <v>10</v>
      </c>
      <c r="F153" s="344">
        <f t="shared" si="6"/>
        <v>1170</v>
      </c>
      <c r="G153" s="339">
        <v>267</v>
      </c>
    </row>
    <row r="154" spans="1:7">
      <c r="A154" s="752"/>
      <c r="B154" s="752"/>
      <c r="C154" s="348" t="s">
        <v>4136</v>
      </c>
      <c r="D154" s="341">
        <v>210</v>
      </c>
      <c r="E154" s="342">
        <v>10</v>
      </c>
      <c r="F154" s="344">
        <f t="shared" si="6"/>
        <v>2100</v>
      </c>
      <c r="G154" s="339">
        <v>267</v>
      </c>
    </row>
    <row r="155" spans="1:7">
      <c r="A155" s="752"/>
      <c r="B155" s="752"/>
      <c r="C155" s="348" t="s">
        <v>4137</v>
      </c>
      <c r="D155" s="341">
        <v>661</v>
      </c>
      <c r="E155" s="342">
        <v>15</v>
      </c>
      <c r="F155" s="344">
        <f t="shared" si="6"/>
        <v>9915</v>
      </c>
      <c r="G155" s="339">
        <v>267</v>
      </c>
    </row>
    <row r="156" spans="1:7">
      <c r="A156" s="752"/>
      <c r="B156" s="752"/>
      <c r="C156" s="348" t="s">
        <v>4138</v>
      </c>
      <c r="D156" s="341">
        <v>725</v>
      </c>
      <c r="E156" s="342">
        <v>10</v>
      </c>
      <c r="F156" s="344">
        <f t="shared" si="6"/>
        <v>7250</v>
      </c>
      <c r="G156" s="339">
        <v>267</v>
      </c>
    </row>
    <row r="157" spans="1:7">
      <c r="A157" s="752"/>
      <c r="B157" s="752"/>
      <c r="C157" s="348" t="s">
        <v>4139</v>
      </c>
      <c r="D157" s="341">
        <v>725</v>
      </c>
      <c r="E157" s="342">
        <v>10</v>
      </c>
      <c r="F157" s="344">
        <f t="shared" si="6"/>
        <v>7250</v>
      </c>
      <c r="G157" s="339">
        <v>267</v>
      </c>
    </row>
    <row r="158" spans="1:7">
      <c r="A158" s="752"/>
      <c r="B158" s="752"/>
      <c r="C158" s="348" t="s">
        <v>4140</v>
      </c>
      <c r="D158" s="341">
        <v>725</v>
      </c>
      <c r="E158" s="342">
        <v>10</v>
      </c>
      <c r="F158" s="344">
        <f t="shared" si="6"/>
        <v>7250</v>
      </c>
      <c r="G158" s="339">
        <v>267</v>
      </c>
    </row>
    <row r="159" spans="1:7">
      <c r="A159" s="752"/>
      <c r="B159" s="752"/>
      <c r="C159" s="348" t="s">
        <v>4141</v>
      </c>
      <c r="D159" s="344">
        <v>52</v>
      </c>
      <c r="E159" s="342">
        <v>25</v>
      </c>
      <c r="F159" s="344">
        <f t="shared" si="6"/>
        <v>1300</v>
      </c>
      <c r="G159" s="339">
        <v>267</v>
      </c>
    </row>
    <row r="160" spans="1:7">
      <c r="A160" s="752"/>
      <c r="B160" s="752"/>
      <c r="C160" s="348" t="s">
        <v>4142</v>
      </c>
      <c r="D160" s="344">
        <v>52</v>
      </c>
      <c r="E160" s="342">
        <v>15</v>
      </c>
      <c r="F160" s="344">
        <f t="shared" si="6"/>
        <v>780</v>
      </c>
      <c r="G160" s="339">
        <v>267</v>
      </c>
    </row>
    <row r="161" spans="1:7">
      <c r="A161" s="752"/>
      <c r="B161" s="752"/>
      <c r="C161" s="348" t="s">
        <v>4143</v>
      </c>
      <c r="D161" s="344">
        <v>52</v>
      </c>
      <c r="E161" s="342">
        <v>15</v>
      </c>
      <c r="F161" s="344">
        <f t="shared" si="6"/>
        <v>780</v>
      </c>
      <c r="G161" s="339">
        <v>267</v>
      </c>
    </row>
    <row r="162" spans="1:7">
      <c r="A162" s="752"/>
      <c r="B162" s="752"/>
      <c r="C162" s="348" t="s">
        <v>4144</v>
      </c>
      <c r="D162" s="344">
        <v>52</v>
      </c>
      <c r="E162" s="342">
        <v>15</v>
      </c>
      <c r="F162" s="344">
        <f t="shared" si="6"/>
        <v>780</v>
      </c>
      <c r="G162" s="339">
        <v>267</v>
      </c>
    </row>
    <row r="163" spans="1:7">
      <c r="A163" s="752"/>
      <c r="B163" s="752"/>
      <c r="C163" s="348" t="s">
        <v>4145</v>
      </c>
      <c r="D163" s="344">
        <v>20</v>
      </c>
      <c r="E163" s="342">
        <v>24</v>
      </c>
      <c r="F163" s="344">
        <f t="shared" si="6"/>
        <v>480</v>
      </c>
      <c r="G163" s="339">
        <v>267</v>
      </c>
    </row>
    <row r="164" spans="1:7">
      <c r="A164" s="752"/>
      <c r="B164" s="752"/>
      <c r="C164" s="348" t="s">
        <v>4146</v>
      </c>
      <c r="D164" s="344">
        <v>105</v>
      </c>
      <c r="E164" s="342">
        <v>1</v>
      </c>
      <c r="F164" s="344">
        <f t="shared" si="6"/>
        <v>105</v>
      </c>
      <c r="G164" s="339">
        <v>268</v>
      </c>
    </row>
    <row r="165" spans="1:7">
      <c r="A165" s="752"/>
      <c r="B165" s="752"/>
      <c r="C165" s="348" t="s">
        <v>4147</v>
      </c>
      <c r="D165" s="344">
        <v>80</v>
      </c>
      <c r="E165" s="342">
        <v>1</v>
      </c>
      <c r="F165" s="344">
        <f t="shared" si="6"/>
        <v>80</v>
      </c>
      <c r="G165" s="339">
        <v>268</v>
      </c>
    </row>
    <row r="166" spans="1:7">
      <c r="A166" s="752"/>
      <c r="B166" s="752"/>
      <c r="C166" s="348" t="s">
        <v>4148</v>
      </c>
      <c r="D166" s="344">
        <v>80</v>
      </c>
      <c r="E166" s="342">
        <v>2</v>
      </c>
      <c r="F166" s="344">
        <f t="shared" si="6"/>
        <v>160</v>
      </c>
      <c r="G166" s="339">
        <v>268</v>
      </c>
    </row>
    <row r="167" spans="1:7">
      <c r="A167" s="752"/>
      <c r="B167" s="752"/>
      <c r="C167" s="348" t="s">
        <v>4149</v>
      </c>
      <c r="D167" s="344">
        <v>75</v>
      </c>
      <c r="E167" s="342">
        <v>2</v>
      </c>
      <c r="F167" s="344">
        <f t="shared" si="6"/>
        <v>150</v>
      </c>
      <c r="G167" s="339">
        <v>268</v>
      </c>
    </row>
    <row r="168" spans="1:7">
      <c r="A168" s="752"/>
      <c r="B168" s="752"/>
      <c r="C168" s="348" t="s">
        <v>4150</v>
      </c>
      <c r="D168" s="344">
        <v>25</v>
      </c>
      <c r="E168" s="342">
        <v>1</v>
      </c>
      <c r="F168" s="344">
        <f t="shared" si="6"/>
        <v>25</v>
      </c>
      <c r="G168" s="339">
        <v>268</v>
      </c>
    </row>
    <row r="169" spans="1:7">
      <c r="A169" s="752"/>
      <c r="B169" s="752"/>
      <c r="C169" s="348" t="s">
        <v>4151</v>
      </c>
      <c r="D169" s="344">
        <v>400</v>
      </c>
      <c r="E169" s="342">
        <v>1</v>
      </c>
      <c r="F169" s="344">
        <f t="shared" si="6"/>
        <v>400</v>
      </c>
      <c r="G169" s="339">
        <v>268</v>
      </c>
    </row>
    <row r="170" spans="1:7">
      <c r="A170" s="752"/>
      <c r="B170" s="752"/>
      <c r="C170" s="348" t="s">
        <v>4152</v>
      </c>
      <c r="D170" s="344">
        <v>280</v>
      </c>
      <c r="E170" s="342">
        <v>3</v>
      </c>
      <c r="F170" s="344">
        <f t="shared" si="6"/>
        <v>840</v>
      </c>
      <c r="G170" s="339">
        <v>268</v>
      </c>
    </row>
    <row r="171" spans="1:7">
      <c r="A171" s="752"/>
      <c r="B171" s="752"/>
      <c r="C171" s="348" t="s">
        <v>4153</v>
      </c>
      <c r="D171" s="344">
        <v>108</v>
      </c>
      <c r="E171" s="342">
        <v>2</v>
      </c>
      <c r="F171" s="344">
        <f t="shared" si="6"/>
        <v>216</v>
      </c>
      <c r="G171" s="339">
        <v>268</v>
      </c>
    </row>
    <row r="172" spans="1:7">
      <c r="A172" s="752"/>
      <c r="B172" s="752"/>
      <c r="C172" s="348" t="s">
        <v>4154</v>
      </c>
      <c r="D172" s="344">
        <v>90</v>
      </c>
      <c r="E172" s="342">
        <v>6</v>
      </c>
      <c r="F172" s="344">
        <f t="shared" si="6"/>
        <v>540</v>
      </c>
      <c r="G172" s="339">
        <v>268</v>
      </c>
    </row>
    <row r="173" spans="1:7">
      <c r="A173" s="752"/>
      <c r="B173" s="752"/>
      <c r="C173" s="348" t="s">
        <v>4155</v>
      </c>
      <c r="D173" s="344">
        <v>110</v>
      </c>
      <c r="E173" s="343">
        <v>150</v>
      </c>
      <c r="F173" s="344">
        <f t="shared" si="6"/>
        <v>16500</v>
      </c>
      <c r="G173" s="339">
        <v>268</v>
      </c>
    </row>
    <row r="174" spans="1:7">
      <c r="A174" s="752"/>
      <c r="B174" s="752"/>
      <c r="C174" s="348" t="s">
        <v>4156</v>
      </c>
      <c r="D174" s="344">
        <v>1000</v>
      </c>
      <c r="E174" s="342">
        <v>2</v>
      </c>
      <c r="F174" s="344">
        <f t="shared" si="6"/>
        <v>2000</v>
      </c>
      <c r="G174" s="339">
        <v>268</v>
      </c>
    </row>
    <row r="175" spans="1:7">
      <c r="A175" s="752"/>
      <c r="B175" s="752"/>
      <c r="C175" s="347" t="s">
        <v>4157</v>
      </c>
      <c r="D175" s="338">
        <v>125</v>
      </c>
      <c r="E175" s="339">
        <v>2</v>
      </c>
      <c r="F175" s="338">
        <f t="shared" ref="F175:F190" si="7">E175*D175</f>
        <v>250</v>
      </c>
      <c r="G175" s="339">
        <v>269</v>
      </c>
    </row>
    <row r="176" spans="1:7">
      <c r="A176" s="752"/>
      <c r="B176" s="752"/>
      <c r="C176" s="347" t="s">
        <v>553</v>
      </c>
      <c r="D176" s="338">
        <v>10</v>
      </c>
      <c r="E176" s="339">
        <v>100</v>
      </c>
      <c r="F176" s="338">
        <f t="shared" si="7"/>
        <v>1000</v>
      </c>
      <c r="G176" s="339">
        <v>272</v>
      </c>
    </row>
    <row r="177" spans="1:7">
      <c r="A177" s="752"/>
      <c r="B177" s="752"/>
      <c r="C177" s="347" t="s">
        <v>4158</v>
      </c>
      <c r="D177" s="338">
        <v>350</v>
      </c>
      <c r="E177" s="339">
        <v>5</v>
      </c>
      <c r="F177" s="338">
        <f t="shared" si="7"/>
        <v>1750</v>
      </c>
      <c r="G177" s="339">
        <v>273</v>
      </c>
    </row>
    <row r="178" spans="1:7">
      <c r="A178" s="752"/>
      <c r="B178" s="752"/>
      <c r="C178" s="347" t="s">
        <v>4159</v>
      </c>
      <c r="D178" s="338">
        <v>50</v>
      </c>
      <c r="E178" s="339">
        <v>50</v>
      </c>
      <c r="F178" s="338">
        <f t="shared" si="7"/>
        <v>2500</v>
      </c>
      <c r="G178" s="339">
        <v>273</v>
      </c>
    </row>
    <row r="179" spans="1:7">
      <c r="A179" s="752"/>
      <c r="B179" s="752"/>
      <c r="C179" s="347" t="s">
        <v>555</v>
      </c>
      <c r="D179" s="338">
        <v>100</v>
      </c>
      <c r="E179" s="339">
        <v>25</v>
      </c>
      <c r="F179" s="338">
        <f t="shared" si="7"/>
        <v>2500</v>
      </c>
      <c r="G179" s="339">
        <v>274</v>
      </c>
    </row>
    <row r="180" spans="1:7">
      <c r="A180" s="752"/>
      <c r="B180" s="752"/>
      <c r="C180" s="347" t="s">
        <v>1237</v>
      </c>
      <c r="D180" s="338">
        <v>350</v>
      </c>
      <c r="E180" s="339">
        <v>10</v>
      </c>
      <c r="F180" s="338">
        <f t="shared" si="7"/>
        <v>3500</v>
      </c>
      <c r="G180" s="339">
        <v>283</v>
      </c>
    </row>
    <row r="181" spans="1:7">
      <c r="A181" s="752"/>
      <c r="B181" s="752"/>
      <c r="C181" s="347" t="s">
        <v>1238</v>
      </c>
      <c r="D181" s="338">
        <v>10</v>
      </c>
      <c r="E181" s="339">
        <v>25</v>
      </c>
      <c r="F181" s="338">
        <f t="shared" si="7"/>
        <v>250</v>
      </c>
      <c r="G181" s="339">
        <v>283</v>
      </c>
    </row>
    <row r="182" spans="1:7">
      <c r="A182" s="752"/>
      <c r="B182" s="752"/>
      <c r="C182" s="347" t="s">
        <v>863</v>
      </c>
      <c r="D182" s="338">
        <v>1</v>
      </c>
      <c r="E182" s="339">
        <v>150</v>
      </c>
      <c r="F182" s="338">
        <f t="shared" si="7"/>
        <v>150</v>
      </c>
      <c r="G182" s="339">
        <v>283</v>
      </c>
    </row>
    <row r="183" spans="1:7">
      <c r="A183" s="752"/>
      <c r="B183" s="752"/>
      <c r="C183" s="347" t="s">
        <v>599</v>
      </c>
      <c r="D183" s="338">
        <v>35</v>
      </c>
      <c r="E183" s="339">
        <v>15</v>
      </c>
      <c r="F183" s="338">
        <f t="shared" si="7"/>
        <v>525</v>
      </c>
      <c r="G183" s="339">
        <v>283</v>
      </c>
    </row>
    <row r="184" spans="1:7">
      <c r="A184" s="752"/>
      <c r="B184" s="752"/>
      <c r="C184" s="348" t="s">
        <v>4160</v>
      </c>
      <c r="D184" s="344">
        <v>400</v>
      </c>
      <c r="E184" s="342">
        <v>1</v>
      </c>
      <c r="F184" s="344">
        <f t="shared" ref="F184:F185" si="8">D184*E184</f>
        <v>400</v>
      </c>
      <c r="G184" s="339">
        <v>284</v>
      </c>
    </row>
    <row r="185" spans="1:7">
      <c r="A185" s="752"/>
      <c r="B185" s="752"/>
      <c r="C185" s="348" t="s">
        <v>4161</v>
      </c>
      <c r="D185" s="344">
        <v>3000</v>
      </c>
      <c r="E185" s="342">
        <v>1</v>
      </c>
      <c r="F185" s="344">
        <f t="shared" si="8"/>
        <v>3000</v>
      </c>
      <c r="G185" s="339">
        <v>284</v>
      </c>
    </row>
    <row r="186" spans="1:7" ht="25.5" customHeight="1">
      <c r="A186" s="752"/>
      <c r="B186" s="752"/>
      <c r="C186" s="347" t="s">
        <v>4162</v>
      </c>
      <c r="D186" s="338">
        <v>24</v>
      </c>
      <c r="E186" s="339">
        <v>30</v>
      </c>
      <c r="F186" s="338">
        <f t="shared" si="7"/>
        <v>720</v>
      </c>
      <c r="G186" s="339">
        <v>286</v>
      </c>
    </row>
    <row r="187" spans="1:7">
      <c r="A187" s="752"/>
      <c r="B187" s="752"/>
      <c r="C187" s="347" t="s">
        <v>4163</v>
      </c>
      <c r="D187" s="338">
        <v>36</v>
      </c>
      <c r="E187" s="339">
        <v>30</v>
      </c>
      <c r="F187" s="338">
        <f t="shared" si="7"/>
        <v>1080</v>
      </c>
      <c r="G187" s="339">
        <v>286</v>
      </c>
    </row>
    <row r="188" spans="1:7">
      <c r="A188" s="752"/>
      <c r="B188" s="752"/>
      <c r="C188" s="347" t="s">
        <v>1114</v>
      </c>
      <c r="D188" s="338">
        <v>45</v>
      </c>
      <c r="E188" s="339">
        <v>5</v>
      </c>
      <c r="F188" s="338">
        <f t="shared" si="7"/>
        <v>225</v>
      </c>
      <c r="G188" s="339">
        <v>286</v>
      </c>
    </row>
    <row r="189" spans="1:7" ht="15" customHeight="1">
      <c r="A189" s="752"/>
      <c r="B189" s="752"/>
      <c r="C189" s="347" t="s">
        <v>4164</v>
      </c>
      <c r="D189" s="338">
        <v>65</v>
      </c>
      <c r="E189" s="339">
        <v>10</v>
      </c>
      <c r="F189" s="338">
        <f t="shared" si="7"/>
        <v>650</v>
      </c>
      <c r="G189" s="339">
        <v>286</v>
      </c>
    </row>
    <row r="190" spans="1:7">
      <c r="A190" s="752"/>
      <c r="B190" s="752"/>
      <c r="C190" s="347" t="s">
        <v>4165</v>
      </c>
      <c r="D190" s="338">
        <v>300</v>
      </c>
      <c r="E190" s="339">
        <v>2</v>
      </c>
      <c r="F190" s="338">
        <f t="shared" si="7"/>
        <v>600</v>
      </c>
      <c r="G190" s="339">
        <v>289</v>
      </c>
    </row>
    <row r="191" spans="1:7">
      <c r="A191" s="752"/>
      <c r="B191" s="752"/>
      <c r="C191" s="348" t="s">
        <v>4166</v>
      </c>
      <c r="D191" s="344">
        <v>12</v>
      </c>
      <c r="E191" s="343">
        <v>6</v>
      </c>
      <c r="F191" s="344">
        <f t="shared" ref="F191:F238" si="9">D191*E191</f>
        <v>72</v>
      </c>
      <c r="G191" s="339">
        <v>291</v>
      </c>
    </row>
    <row r="192" spans="1:7">
      <c r="A192" s="752"/>
      <c r="B192" s="752"/>
      <c r="C192" s="348" t="s">
        <v>4167</v>
      </c>
      <c r="D192" s="344">
        <v>50</v>
      </c>
      <c r="E192" s="343">
        <v>12</v>
      </c>
      <c r="F192" s="344">
        <f t="shared" si="9"/>
        <v>600</v>
      </c>
      <c r="G192" s="339">
        <v>291</v>
      </c>
    </row>
    <row r="193" spans="1:7">
      <c r="A193" s="752"/>
      <c r="B193" s="752"/>
      <c r="C193" s="348" t="s">
        <v>4168</v>
      </c>
      <c r="D193" s="344">
        <v>6</v>
      </c>
      <c r="E193" s="343">
        <v>24</v>
      </c>
      <c r="F193" s="344">
        <f t="shared" si="9"/>
        <v>144</v>
      </c>
      <c r="G193" s="339">
        <v>291</v>
      </c>
    </row>
    <row r="194" spans="1:7">
      <c r="A194" s="752"/>
      <c r="B194" s="752"/>
      <c r="C194" s="348" t="s">
        <v>3220</v>
      </c>
      <c r="D194" s="344">
        <v>5</v>
      </c>
      <c r="E194" s="343">
        <v>36</v>
      </c>
      <c r="F194" s="344">
        <f t="shared" si="9"/>
        <v>180</v>
      </c>
      <c r="G194" s="339">
        <v>291</v>
      </c>
    </row>
    <row r="195" spans="1:7">
      <c r="A195" s="752"/>
      <c r="B195" s="752"/>
      <c r="C195" s="348" t="s">
        <v>4169</v>
      </c>
      <c r="D195" s="344">
        <v>4</v>
      </c>
      <c r="E195" s="343">
        <v>600</v>
      </c>
      <c r="F195" s="344">
        <f t="shared" si="9"/>
        <v>2400</v>
      </c>
      <c r="G195" s="339">
        <v>291</v>
      </c>
    </row>
    <row r="196" spans="1:7">
      <c r="A196" s="752"/>
      <c r="B196" s="752"/>
      <c r="C196" s="348" t="s">
        <v>4170</v>
      </c>
      <c r="D196" s="344">
        <v>5</v>
      </c>
      <c r="E196" s="343">
        <v>200</v>
      </c>
      <c r="F196" s="344">
        <f t="shared" si="9"/>
        <v>1000</v>
      </c>
      <c r="G196" s="339">
        <v>291</v>
      </c>
    </row>
    <row r="197" spans="1:7">
      <c r="A197" s="752"/>
      <c r="B197" s="752"/>
      <c r="C197" s="348" t="s">
        <v>337</v>
      </c>
      <c r="D197" s="344">
        <v>5.5</v>
      </c>
      <c r="E197" s="343">
        <v>24</v>
      </c>
      <c r="F197" s="344">
        <f t="shared" si="9"/>
        <v>132</v>
      </c>
      <c r="G197" s="339">
        <v>291</v>
      </c>
    </row>
    <row r="198" spans="1:7">
      <c r="A198" s="752"/>
      <c r="B198" s="752"/>
      <c r="C198" s="348" t="s">
        <v>4171</v>
      </c>
      <c r="D198" s="344">
        <v>1.1000000000000001</v>
      </c>
      <c r="E198" s="343">
        <v>500</v>
      </c>
      <c r="F198" s="344">
        <f t="shared" si="9"/>
        <v>550</v>
      </c>
      <c r="G198" s="339">
        <v>291</v>
      </c>
    </row>
    <row r="199" spans="1:7">
      <c r="A199" s="752"/>
      <c r="B199" s="752"/>
      <c r="C199" s="348" t="s">
        <v>4172</v>
      </c>
      <c r="D199" s="344">
        <v>8</v>
      </c>
      <c r="E199" s="343">
        <v>60</v>
      </c>
      <c r="F199" s="344">
        <f t="shared" si="9"/>
        <v>480</v>
      </c>
      <c r="G199" s="339">
        <v>291</v>
      </c>
    </row>
    <row r="200" spans="1:7">
      <c r="A200" s="752"/>
      <c r="B200" s="752"/>
      <c r="C200" s="348" t="s">
        <v>4173</v>
      </c>
      <c r="D200" s="344">
        <v>60</v>
      </c>
      <c r="E200" s="343">
        <v>12</v>
      </c>
      <c r="F200" s="344">
        <f t="shared" si="9"/>
        <v>720</v>
      </c>
      <c r="G200" s="339">
        <v>291</v>
      </c>
    </row>
    <row r="201" spans="1:7">
      <c r="A201" s="752"/>
      <c r="B201" s="752"/>
      <c r="C201" s="348" t="s">
        <v>77</v>
      </c>
      <c r="D201" s="344">
        <v>1.5</v>
      </c>
      <c r="E201" s="343">
        <v>200</v>
      </c>
      <c r="F201" s="344">
        <f t="shared" si="9"/>
        <v>300</v>
      </c>
      <c r="G201" s="339">
        <v>291</v>
      </c>
    </row>
    <row r="202" spans="1:7">
      <c r="A202" s="752"/>
      <c r="B202" s="752"/>
      <c r="C202" s="348" t="s">
        <v>338</v>
      </c>
      <c r="D202" s="344">
        <v>3</v>
      </c>
      <c r="E202" s="343">
        <v>24</v>
      </c>
      <c r="F202" s="344">
        <f t="shared" si="9"/>
        <v>72</v>
      </c>
      <c r="G202" s="339">
        <v>291</v>
      </c>
    </row>
    <row r="203" spans="1:7">
      <c r="A203" s="752"/>
      <c r="B203" s="752"/>
      <c r="C203" s="348" t="s">
        <v>4174</v>
      </c>
      <c r="D203" s="344">
        <v>4</v>
      </c>
      <c r="E203" s="343">
        <v>12</v>
      </c>
      <c r="F203" s="344">
        <f t="shared" si="9"/>
        <v>48</v>
      </c>
      <c r="G203" s="339">
        <v>291</v>
      </c>
    </row>
    <row r="204" spans="1:7">
      <c r="A204" s="752"/>
      <c r="B204" s="752"/>
      <c r="C204" s="348" t="s">
        <v>4175</v>
      </c>
      <c r="D204" s="344">
        <v>17</v>
      </c>
      <c r="E204" s="343">
        <v>60</v>
      </c>
      <c r="F204" s="344">
        <f t="shared" si="9"/>
        <v>1020</v>
      </c>
      <c r="G204" s="339">
        <v>291</v>
      </c>
    </row>
    <row r="205" spans="1:7">
      <c r="A205" s="752"/>
      <c r="B205" s="752"/>
      <c r="C205" s="348" t="s">
        <v>4176</v>
      </c>
      <c r="D205" s="344">
        <v>5</v>
      </c>
      <c r="E205" s="343">
        <v>60</v>
      </c>
      <c r="F205" s="344">
        <f t="shared" si="9"/>
        <v>300</v>
      </c>
      <c r="G205" s="339">
        <v>291</v>
      </c>
    </row>
    <row r="206" spans="1:7">
      <c r="A206" s="752"/>
      <c r="B206" s="752"/>
      <c r="C206" s="348" t="s">
        <v>4177</v>
      </c>
      <c r="D206" s="344">
        <v>2</v>
      </c>
      <c r="E206" s="343">
        <v>200</v>
      </c>
      <c r="F206" s="344">
        <f t="shared" si="9"/>
        <v>400</v>
      </c>
      <c r="G206" s="339">
        <v>291</v>
      </c>
    </row>
    <row r="207" spans="1:7">
      <c r="A207" s="752"/>
      <c r="B207" s="752"/>
      <c r="C207" s="348" t="s">
        <v>1471</v>
      </c>
      <c r="D207" s="344">
        <v>5</v>
      </c>
      <c r="E207" s="343">
        <v>200</v>
      </c>
      <c r="F207" s="344">
        <f t="shared" si="9"/>
        <v>1000</v>
      </c>
      <c r="G207" s="339">
        <v>291</v>
      </c>
    </row>
    <row r="208" spans="1:7">
      <c r="A208" s="752"/>
      <c r="B208" s="752"/>
      <c r="C208" s="348" t="s">
        <v>4178</v>
      </c>
      <c r="D208" s="344">
        <v>15</v>
      </c>
      <c r="E208" s="343">
        <v>200</v>
      </c>
      <c r="F208" s="344">
        <f t="shared" si="9"/>
        <v>3000</v>
      </c>
      <c r="G208" s="339">
        <v>291</v>
      </c>
    </row>
    <row r="209" spans="1:7">
      <c r="A209" s="752"/>
      <c r="B209" s="752"/>
      <c r="C209" s="348" t="s">
        <v>4179</v>
      </c>
      <c r="D209" s="344">
        <v>7.5</v>
      </c>
      <c r="E209" s="343">
        <v>500</v>
      </c>
      <c r="F209" s="344">
        <f t="shared" si="9"/>
        <v>3750</v>
      </c>
      <c r="G209" s="339">
        <v>291</v>
      </c>
    </row>
    <row r="210" spans="1:7">
      <c r="A210" s="752"/>
      <c r="B210" s="752"/>
      <c r="C210" s="348" t="s">
        <v>4180</v>
      </c>
      <c r="D210" s="344">
        <v>13</v>
      </c>
      <c r="E210" s="343">
        <v>24</v>
      </c>
      <c r="F210" s="344">
        <f t="shared" si="9"/>
        <v>312</v>
      </c>
      <c r="G210" s="339">
        <v>291</v>
      </c>
    </row>
    <row r="211" spans="1:7">
      <c r="A211" s="752"/>
      <c r="B211" s="752"/>
      <c r="C211" s="348" t="s">
        <v>4181</v>
      </c>
      <c r="D211" s="344">
        <v>6</v>
      </c>
      <c r="E211" s="343">
        <v>12</v>
      </c>
      <c r="F211" s="344">
        <f t="shared" si="9"/>
        <v>72</v>
      </c>
      <c r="G211" s="339">
        <v>291</v>
      </c>
    </row>
    <row r="212" spans="1:7">
      <c r="A212" s="752"/>
      <c r="B212" s="752"/>
      <c r="C212" s="348" t="s">
        <v>4182</v>
      </c>
      <c r="D212" s="344">
        <v>15</v>
      </c>
      <c r="E212" s="343">
        <v>2</v>
      </c>
      <c r="F212" s="344">
        <f t="shared" si="9"/>
        <v>30</v>
      </c>
      <c r="G212" s="339">
        <v>291</v>
      </c>
    </row>
    <row r="213" spans="1:7">
      <c r="A213" s="752"/>
      <c r="B213" s="752"/>
      <c r="C213" s="348" t="s">
        <v>4183</v>
      </c>
      <c r="D213" s="344">
        <v>250</v>
      </c>
      <c r="E213" s="343">
        <v>6</v>
      </c>
      <c r="F213" s="344">
        <f t="shared" si="9"/>
        <v>1500</v>
      </c>
      <c r="G213" s="339">
        <v>291</v>
      </c>
    </row>
    <row r="214" spans="1:7">
      <c r="A214" s="752"/>
      <c r="B214" s="752"/>
      <c r="C214" s="348" t="s">
        <v>4184</v>
      </c>
      <c r="D214" s="344">
        <v>325</v>
      </c>
      <c r="E214" s="343">
        <v>2</v>
      </c>
      <c r="F214" s="344">
        <f t="shared" si="9"/>
        <v>650</v>
      </c>
      <c r="G214" s="339">
        <v>291</v>
      </c>
    </row>
    <row r="215" spans="1:7">
      <c r="A215" s="752"/>
      <c r="B215" s="752"/>
      <c r="C215" s="348" t="s">
        <v>3716</v>
      </c>
      <c r="D215" s="344">
        <v>5</v>
      </c>
      <c r="E215" s="343">
        <v>24</v>
      </c>
      <c r="F215" s="344">
        <f t="shared" si="9"/>
        <v>120</v>
      </c>
      <c r="G215" s="339">
        <v>291</v>
      </c>
    </row>
    <row r="216" spans="1:7">
      <c r="A216" s="752"/>
      <c r="B216" s="752"/>
      <c r="C216" s="348" t="s">
        <v>397</v>
      </c>
      <c r="D216" s="344">
        <v>10</v>
      </c>
      <c r="E216" s="343">
        <v>24</v>
      </c>
      <c r="F216" s="344">
        <f t="shared" si="9"/>
        <v>240</v>
      </c>
      <c r="G216" s="339">
        <v>291</v>
      </c>
    </row>
    <row r="217" spans="1:7">
      <c r="A217" s="752"/>
      <c r="B217" s="752"/>
      <c r="C217" s="348" t="s">
        <v>4185</v>
      </c>
      <c r="D217" s="344">
        <v>210</v>
      </c>
      <c r="E217" s="343">
        <v>200</v>
      </c>
      <c r="F217" s="344">
        <f t="shared" si="9"/>
        <v>42000</v>
      </c>
      <c r="G217" s="339">
        <v>291</v>
      </c>
    </row>
    <row r="218" spans="1:7">
      <c r="A218" s="752"/>
      <c r="B218" s="752"/>
      <c r="C218" s="348" t="s">
        <v>4186</v>
      </c>
      <c r="D218" s="344">
        <v>2</v>
      </c>
      <c r="E218" s="343">
        <v>36</v>
      </c>
      <c r="F218" s="344">
        <f t="shared" si="9"/>
        <v>72</v>
      </c>
      <c r="G218" s="339">
        <v>291</v>
      </c>
    </row>
    <row r="219" spans="1:7">
      <c r="A219" s="752"/>
      <c r="B219" s="752"/>
      <c r="C219" s="348" t="s">
        <v>4187</v>
      </c>
      <c r="D219" s="344">
        <v>20</v>
      </c>
      <c r="E219" s="343">
        <v>24</v>
      </c>
      <c r="F219" s="344">
        <f t="shared" si="9"/>
        <v>480</v>
      </c>
      <c r="G219" s="339">
        <v>291</v>
      </c>
    </row>
    <row r="220" spans="1:7">
      <c r="A220" s="752"/>
      <c r="B220" s="752"/>
      <c r="C220" s="348" t="s">
        <v>74</v>
      </c>
      <c r="D220" s="344">
        <v>5</v>
      </c>
      <c r="E220" s="343">
        <v>24</v>
      </c>
      <c r="F220" s="344">
        <f t="shared" si="9"/>
        <v>120</v>
      </c>
      <c r="G220" s="339">
        <v>291</v>
      </c>
    </row>
    <row r="221" spans="1:7" ht="15" customHeight="1">
      <c r="A221" s="752"/>
      <c r="B221" s="752"/>
      <c r="C221" s="348" t="s">
        <v>4188</v>
      </c>
      <c r="D221" s="344">
        <v>9.5</v>
      </c>
      <c r="E221" s="343">
        <v>12</v>
      </c>
      <c r="F221" s="344">
        <f t="shared" si="9"/>
        <v>114</v>
      </c>
      <c r="G221" s="339">
        <v>291</v>
      </c>
    </row>
    <row r="222" spans="1:7">
      <c r="A222" s="752"/>
      <c r="B222" s="752"/>
      <c r="C222" s="348" t="s">
        <v>4189</v>
      </c>
      <c r="D222" s="345">
        <v>5</v>
      </c>
      <c r="E222" s="343">
        <v>60</v>
      </c>
      <c r="F222" s="344">
        <f t="shared" si="9"/>
        <v>300</v>
      </c>
      <c r="G222" s="339">
        <v>291</v>
      </c>
    </row>
    <row r="223" spans="1:7">
      <c r="A223" s="752"/>
      <c r="B223" s="752"/>
      <c r="C223" s="348" t="s">
        <v>4190</v>
      </c>
      <c r="D223" s="344">
        <v>20</v>
      </c>
      <c r="E223" s="343">
        <v>24</v>
      </c>
      <c r="F223" s="344">
        <f t="shared" si="9"/>
        <v>480</v>
      </c>
      <c r="G223" s="339">
        <v>292</v>
      </c>
    </row>
    <row r="224" spans="1:7">
      <c r="A224" s="752"/>
      <c r="B224" s="752"/>
      <c r="C224" s="348" t="s">
        <v>3192</v>
      </c>
      <c r="D224" s="344">
        <v>15</v>
      </c>
      <c r="E224" s="343">
        <v>24</v>
      </c>
      <c r="F224" s="344">
        <f t="shared" si="9"/>
        <v>360</v>
      </c>
      <c r="G224" s="339">
        <v>292</v>
      </c>
    </row>
    <row r="225" spans="1:7">
      <c r="A225" s="752"/>
      <c r="B225" s="752"/>
      <c r="C225" s="348" t="s">
        <v>4191</v>
      </c>
      <c r="D225" s="344">
        <v>8</v>
      </c>
      <c r="E225" s="343">
        <v>60</v>
      </c>
      <c r="F225" s="344">
        <f t="shared" si="9"/>
        <v>480</v>
      </c>
      <c r="G225" s="339">
        <v>292</v>
      </c>
    </row>
    <row r="226" spans="1:7">
      <c r="A226" s="752"/>
      <c r="B226" s="752"/>
      <c r="C226" s="348" t="s">
        <v>4192</v>
      </c>
      <c r="D226" s="344">
        <v>260</v>
      </c>
      <c r="E226" s="343">
        <v>15</v>
      </c>
      <c r="F226" s="344">
        <f t="shared" si="9"/>
        <v>3900</v>
      </c>
      <c r="G226" s="339">
        <v>292</v>
      </c>
    </row>
    <row r="227" spans="1:7">
      <c r="A227" s="752"/>
      <c r="B227" s="752"/>
      <c r="C227" s="348" t="s">
        <v>4193</v>
      </c>
      <c r="D227" s="344">
        <v>10</v>
      </c>
      <c r="E227" s="343">
        <v>36</v>
      </c>
      <c r="F227" s="344">
        <f t="shared" si="9"/>
        <v>360</v>
      </c>
      <c r="G227" s="339">
        <v>292</v>
      </c>
    </row>
    <row r="228" spans="1:7">
      <c r="A228" s="752"/>
      <c r="B228" s="752"/>
      <c r="C228" s="348" t="s">
        <v>4194</v>
      </c>
      <c r="D228" s="344">
        <v>25</v>
      </c>
      <c r="E228" s="343">
        <v>12</v>
      </c>
      <c r="F228" s="344">
        <f t="shared" si="9"/>
        <v>300</v>
      </c>
      <c r="G228" s="339">
        <v>292</v>
      </c>
    </row>
    <row r="229" spans="1:7">
      <c r="A229" s="752"/>
      <c r="B229" s="752"/>
      <c r="C229" s="348" t="s">
        <v>4195</v>
      </c>
      <c r="D229" s="344">
        <v>2.5</v>
      </c>
      <c r="E229" s="343">
        <v>100</v>
      </c>
      <c r="F229" s="344">
        <f t="shared" si="9"/>
        <v>250</v>
      </c>
      <c r="G229" s="339">
        <v>292</v>
      </c>
    </row>
    <row r="230" spans="1:7">
      <c r="A230" s="752"/>
      <c r="B230" s="752"/>
      <c r="C230" s="348" t="s">
        <v>4196</v>
      </c>
      <c r="D230" s="344">
        <v>6</v>
      </c>
      <c r="E230" s="343">
        <v>6</v>
      </c>
      <c r="F230" s="344">
        <f t="shared" si="9"/>
        <v>36</v>
      </c>
      <c r="G230" s="339">
        <v>292</v>
      </c>
    </row>
    <row r="231" spans="1:7">
      <c r="A231" s="752"/>
      <c r="B231" s="752"/>
      <c r="C231" s="348" t="s">
        <v>33</v>
      </c>
      <c r="D231" s="344">
        <v>8</v>
      </c>
      <c r="E231" s="343">
        <v>60</v>
      </c>
      <c r="F231" s="344">
        <f t="shared" si="9"/>
        <v>480</v>
      </c>
      <c r="G231" s="339">
        <v>292</v>
      </c>
    </row>
    <row r="232" spans="1:7">
      <c r="A232" s="752"/>
      <c r="B232" s="752"/>
      <c r="C232" s="348" t="s">
        <v>4197</v>
      </c>
      <c r="D232" s="344">
        <v>22</v>
      </c>
      <c r="E232" s="343">
        <v>60</v>
      </c>
      <c r="F232" s="344">
        <f t="shared" si="9"/>
        <v>1320</v>
      </c>
      <c r="G232" s="339">
        <v>292</v>
      </c>
    </row>
    <row r="233" spans="1:7">
      <c r="A233" s="752"/>
      <c r="B233" s="752"/>
      <c r="C233" s="348" t="s">
        <v>4198</v>
      </c>
      <c r="D233" s="344">
        <v>14</v>
      </c>
      <c r="E233" s="343">
        <v>6</v>
      </c>
      <c r="F233" s="344">
        <f t="shared" si="9"/>
        <v>84</v>
      </c>
      <c r="G233" s="339">
        <v>292</v>
      </c>
    </row>
    <row r="234" spans="1:7">
      <c r="A234" s="752"/>
      <c r="B234" s="752"/>
      <c r="C234" s="348" t="s">
        <v>4199</v>
      </c>
      <c r="D234" s="344">
        <v>35</v>
      </c>
      <c r="E234" s="343">
        <v>6</v>
      </c>
      <c r="F234" s="344">
        <f t="shared" si="9"/>
        <v>210</v>
      </c>
      <c r="G234" s="339">
        <v>292</v>
      </c>
    </row>
    <row r="235" spans="1:7">
      <c r="A235" s="752"/>
      <c r="B235" s="752"/>
      <c r="C235" s="348" t="s">
        <v>4200</v>
      </c>
      <c r="D235" s="344">
        <v>100</v>
      </c>
      <c r="E235" s="343">
        <v>2</v>
      </c>
      <c r="F235" s="344">
        <f t="shared" si="9"/>
        <v>200</v>
      </c>
      <c r="G235" s="339">
        <v>292</v>
      </c>
    </row>
    <row r="236" spans="1:7">
      <c r="A236" s="752"/>
      <c r="B236" s="752"/>
      <c r="C236" s="348" t="s">
        <v>4201</v>
      </c>
      <c r="D236" s="344">
        <v>75</v>
      </c>
      <c r="E236" s="343">
        <v>2</v>
      </c>
      <c r="F236" s="344">
        <f t="shared" si="9"/>
        <v>150</v>
      </c>
      <c r="G236" s="339">
        <v>292</v>
      </c>
    </row>
    <row r="237" spans="1:7">
      <c r="A237" s="752"/>
      <c r="B237" s="752"/>
      <c r="C237" s="348" t="s">
        <v>4202</v>
      </c>
      <c r="D237" s="344">
        <v>45</v>
      </c>
      <c r="E237" s="343">
        <v>12</v>
      </c>
      <c r="F237" s="344">
        <f t="shared" si="9"/>
        <v>540</v>
      </c>
      <c r="G237" s="339">
        <v>292</v>
      </c>
    </row>
    <row r="238" spans="1:7">
      <c r="A238" s="752"/>
      <c r="B238" s="752"/>
      <c r="C238" s="348" t="s">
        <v>4203</v>
      </c>
      <c r="D238" s="344">
        <v>15</v>
      </c>
      <c r="E238" s="343">
        <v>12</v>
      </c>
      <c r="F238" s="344">
        <f t="shared" si="9"/>
        <v>180</v>
      </c>
      <c r="G238" s="339">
        <v>292</v>
      </c>
    </row>
    <row r="239" spans="1:7">
      <c r="A239" s="752"/>
      <c r="B239" s="752"/>
      <c r="C239" s="347" t="s">
        <v>4204</v>
      </c>
      <c r="D239" s="338">
        <v>100</v>
      </c>
      <c r="E239" s="339">
        <v>1</v>
      </c>
      <c r="F239" s="338">
        <f>E239*D239</f>
        <v>100</v>
      </c>
      <c r="G239" s="339">
        <v>295</v>
      </c>
    </row>
    <row r="240" spans="1:7">
      <c r="A240" s="752"/>
      <c r="B240" s="752"/>
      <c r="C240" s="347" t="s">
        <v>4205</v>
      </c>
      <c r="D240" s="338">
        <v>1745</v>
      </c>
      <c r="E240" s="339">
        <v>1</v>
      </c>
      <c r="F240" s="338">
        <f>E240*D240</f>
        <v>1745</v>
      </c>
      <c r="G240" s="339">
        <v>296</v>
      </c>
    </row>
    <row r="241" spans="1:7">
      <c r="A241" s="752"/>
      <c r="B241" s="752"/>
      <c r="C241" s="348" t="s">
        <v>4206</v>
      </c>
      <c r="D241" s="344">
        <v>200</v>
      </c>
      <c r="E241" s="343">
        <v>1</v>
      </c>
      <c r="F241" s="344">
        <f t="shared" ref="F241:F260" si="10">D241*E241</f>
        <v>200</v>
      </c>
      <c r="G241" s="339">
        <v>297</v>
      </c>
    </row>
    <row r="242" spans="1:7">
      <c r="A242" s="752"/>
      <c r="B242" s="752"/>
      <c r="C242" s="348" t="s">
        <v>4207</v>
      </c>
      <c r="D242" s="344">
        <v>100</v>
      </c>
      <c r="E242" s="343">
        <v>12</v>
      </c>
      <c r="F242" s="344">
        <f t="shared" si="10"/>
        <v>1200</v>
      </c>
      <c r="G242" s="339">
        <v>297</v>
      </c>
    </row>
    <row r="243" spans="1:7">
      <c r="A243" s="752"/>
      <c r="B243" s="752"/>
      <c r="C243" s="348" t="s">
        <v>4208</v>
      </c>
      <c r="D243" s="344">
        <v>100</v>
      </c>
      <c r="E243" s="343">
        <v>1</v>
      </c>
      <c r="F243" s="344">
        <f t="shared" si="10"/>
        <v>100</v>
      </c>
      <c r="G243" s="339">
        <v>297</v>
      </c>
    </row>
    <row r="244" spans="1:7">
      <c r="A244" s="752"/>
      <c r="B244" s="752"/>
      <c r="C244" s="348" t="s">
        <v>4209</v>
      </c>
      <c r="D244" s="344">
        <v>125</v>
      </c>
      <c r="E244" s="343">
        <v>12</v>
      </c>
      <c r="F244" s="344">
        <f t="shared" si="10"/>
        <v>1500</v>
      </c>
      <c r="G244" s="339">
        <v>297</v>
      </c>
    </row>
    <row r="245" spans="1:7">
      <c r="A245" s="752"/>
      <c r="B245" s="752"/>
      <c r="C245" s="348" t="s">
        <v>4210</v>
      </c>
      <c r="D245" s="344">
        <v>30</v>
      </c>
      <c r="E245" s="343">
        <v>50</v>
      </c>
      <c r="F245" s="344">
        <f t="shared" si="10"/>
        <v>1500</v>
      </c>
      <c r="G245" s="339">
        <v>297</v>
      </c>
    </row>
    <row r="246" spans="1:7">
      <c r="A246" s="752"/>
      <c r="B246" s="752"/>
      <c r="C246" s="348" t="s">
        <v>4211</v>
      </c>
      <c r="D246" s="344">
        <v>10</v>
      </c>
      <c r="E246" s="343">
        <v>100</v>
      </c>
      <c r="F246" s="344">
        <f t="shared" si="10"/>
        <v>1000</v>
      </c>
      <c r="G246" s="339">
        <v>297</v>
      </c>
    </row>
    <row r="247" spans="1:7">
      <c r="A247" s="752"/>
      <c r="B247" s="752"/>
      <c r="C247" s="348" t="s">
        <v>4212</v>
      </c>
      <c r="D247" s="344">
        <v>25</v>
      </c>
      <c r="E247" s="343">
        <v>12</v>
      </c>
      <c r="F247" s="344">
        <f t="shared" si="10"/>
        <v>300</v>
      </c>
      <c r="G247" s="339">
        <v>297</v>
      </c>
    </row>
    <row r="248" spans="1:7">
      <c r="A248" s="752"/>
      <c r="B248" s="752"/>
      <c r="C248" s="348" t="s">
        <v>4213</v>
      </c>
      <c r="D248" s="344">
        <v>150</v>
      </c>
      <c r="E248" s="343">
        <v>12</v>
      </c>
      <c r="F248" s="344">
        <f t="shared" si="10"/>
        <v>1800</v>
      </c>
      <c r="G248" s="339">
        <v>297</v>
      </c>
    </row>
    <row r="249" spans="1:7">
      <c r="A249" s="752"/>
      <c r="B249" s="752"/>
      <c r="C249" s="348" t="s">
        <v>4214</v>
      </c>
      <c r="D249" s="344">
        <v>40</v>
      </c>
      <c r="E249" s="343">
        <v>12</v>
      </c>
      <c r="F249" s="344">
        <f t="shared" si="10"/>
        <v>480</v>
      </c>
      <c r="G249" s="339">
        <v>297</v>
      </c>
    </row>
    <row r="250" spans="1:7">
      <c r="A250" s="752"/>
      <c r="B250" s="752"/>
      <c r="C250" s="348" t="s">
        <v>4215</v>
      </c>
      <c r="D250" s="344">
        <v>300</v>
      </c>
      <c r="E250" s="343">
        <v>3</v>
      </c>
      <c r="F250" s="344">
        <f t="shared" si="10"/>
        <v>900</v>
      </c>
      <c r="G250" s="339">
        <v>297</v>
      </c>
    </row>
    <row r="251" spans="1:7">
      <c r="A251" s="752"/>
      <c r="B251" s="752"/>
      <c r="C251" s="348" t="s">
        <v>4216</v>
      </c>
      <c r="D251" s="344">
        <v>2180</v>
      </c>
      <c r="E251" s="343">
        <v>2</v>
      </c>
      <c r="F251" s="344">
        <f t="shared" si="10"/>
        <v>4360</v>
      </c>
      <c r="G251" s="339">
        <v>297</v>
      </c>
    </row>
    <row r="252" spans="1:7">
      <c r="A252" s="752"/>
      <c r="B252" s="752"/>
      <c r="C252" s="348" t="s">
        <v>4217</v>
      </c>
      <c r="D252" s="344">
        <v>560</v>
      </c>
      <c r="E252" s="342">
        <v>1</v>
      </c>
      <c r="F252" s="344">
        <f t="shared" si="10"/>
        <v>560</v>
      </c>
      <c r="G252" s="339">
        <v>298</v>
      </c>
    </row>
    <row r="253" spans="1:7">
      <c r="A253" s="752"/>
      <c r="B253" s="752"/>
      <c r="C253" s="348" t="s">
        <v>4218</v>
      </c>
      <c r="D253" s="344">
        <v>62</v>
      </c>
      <c r="E253" s="342">
        <v>15</v>
      </c>
      <c r="F253" s="344">
        <f t="shared" si="10"/>
        <v>930</v>
      </c>
      <c r="G253" s="339">
        <v>298</v>
      </c>
    </row>
    <row r="254" spans="1:7">
      <c r="A254" s="752"/>
      <c r="B254" s="752"/>
      <c r="C254" s="348" t="s">
        <v>4219</v>
      </c>
      <c r="D254" s="344">
        <v>62</v>
      </c>
      <c r="E254" s="342">
        <v>6</v>
      </c>
      <c r="F254" s="344">
        <f t="shared" si="10"/>
        <v>372</v>
      </c>
      <c r="G254" s="339">
        <v>298</v>
      </c>
    </row>
    <row r="255" spans="1:7">
      <c r="A255" s="752"/>
      <c r="B255" s="752"/>
      <c r="C255" s="348" t="s">
        <v>4220</v>
      </c>
      <c r="D255" s="344">
        <v>62</v>
      </c>
      <c r="E255" s="342">
        <v>4</v>
      </c>
      <c r="F255" s="344">
        <f t="shared" si="10"/>
        <v>248</v>
      </c>
      <c r="G255" s="339">
        <v>298</v>
      </c>
    </row>
    <row r="256" spans="1:7">
      <c r="A256" s="752"/>
      <c r="B256" s="752"/>
      <c r="C256" s="348" t="s">
        <v>4221</v>
      </c>
      <c r="D256" s="344">
        <v>1604</v>
      </c>
      <c r="E256" s="343">
        <v>2</v>
      </c>
      <c r="F256" s="344">
        <f t="shared" si="10"/>
        <v>3208</v>
      </c>
      <c r="G256" s="339">
        <v>298</v>
      </c>
    </row>
    <row r="257" spans="1:7">
      <c r="A257" s="752"/>
      <c r="B257" s="752"/>
      <c r="C257" s="348" t="s">
        <v>4222</v>
      </c>
      <c r="D257" s="344">
        <v>775</v>
      </c>
      <c r="E257" s="343">
        <v>2</v>
      </c>
      <c r="F257" s="344">
        <f t="shared" si="10"/>
        <v>1550</v>
      </c>
      <c r="G257" s="339">
        <v>298</v>
      </c>
    </row>
    <row r="258" spans="1:7">
      <c r="A258" s="752"/>
      <c r="B258" s="752"/>
      <c r="C258" s="348" t="s">
        <v>2715</v>
      </c>
      <c r="D258" s="344">
        <v>75</v>
      </c>
      <c r="E258" s="342">
        <v>10</v>
      </c>
      <c r="F258" s="344">
        <f t="shared" si="10"/>
        <v>750</v>
      </c>
      <c r="G258" s="339">
        <v>298</v>
      </c>
    </row>
    <row r="259" spans="1:7">
      <c r="A259" s="752"/>
      <c r="B259" s="752"/>
      <c r="C259" s="348" t="s">
        <v>4223</v>
      </c>
      <c r="D259" s="344">
        <v>927.5</v>
      </c>
      <c r="E259" s="342">
        <v>5</v>
      </c>
      <c r="F259" s="344">
        <f t="shared" si="10"/>
        <v>4637.5</v>
      </c>
      <c r="G259" s="339">
        <v>298</v>
      </c>
    </row>
    <row r="260" spans="1:7">
      <c r="A260" s="752"/>
      <c r="B260" s="752"/>
      <c r="C260" s="348" t="s">
        <v>4224</v>
      </c>
      <c r="D260" s="344">
        <v>4000</v>
      </c>
      <c r="E260" s="342">
        <v>13</v>
      </c>
      <c r="F260" s="344">
        <f t="shared" si="10"/>
        <v>52000</v>
      </c>
      <c r="G260" s="339">
        <v>298</v>
      </c>
    </row>
    <row r="261" spans="1:7">
      <c r="A261" s="752"/>
      <c r="B261" s="752"/>
      <c r="C261" s="347" t="s">
        <v>579</v>
      </c>
      <c r="D261" s="338">
        <v>8</v>
      </c>
      <c r="E261" s="339">
        <v>25</v>
      </c>
      <c r="F261" s="338">
        <f t="shared" ref="F261:F262" si="11">E261*D261</f>
        <v>200</v>
      </c>
      <c r="G261" s="339">
        <v>299</v>
      </c>
    </row>
    <row r="262" spans="1:7">
      <c r="A262" s="752"/>
      <c r="B262" s="752"/>
      <c r="C262" s="347" t="s">
        <v>4225</v>
      </c>
      <c r="D262" s="338">
        <v>1000</v>
      </c>
      <c r="E262" s="339">
        <v>1</v>
      </c>
      <c r="F262" s="338">
        <f t="shared" si="11"/>
        <v>1000</v>
      </c>
      <c r="G262" s="339">
        <v>299</v>
      </c>
    </row>
    <row r="263" spans="1:7">
      <c r="A263" s="752"/>
      <c r="B263" s="752"/>
      <c r="C263" s="347" t="s">
        <v>580</v>
      </c>
      <c r="D263" s="338">
        <v>10</v>
      </c>
      <c r="E263" s="339">
        <v>25</v>
      </c>
      <c r="F263" s="338">
        <f>E263*D263</f>
        <v>250</v>
      </c>
      <c r="G263" s="339">
        <v>299</v>
      </c>
    </row>
    <row r="264" spans="1:7">
      <c r="A264" s="752"/>
      <c r="B264" s="752"/>
      <c r="C264" s="348" t="s">
        <v>1678</v>
      </c>
      <c r="D264" s="344">
        <v>1600</v>
      </c>
      <c r="E264" s="342">
        <v>9</v>
      </c>
      <c r="F264" s="344">
        <f t="shared" ref="F264:F279" si="12">D264*E264</f>
        <v>14400</v>
      </c>
      <c r="G264" s="339">
        <v>322</v>
      </c>
    </row>
    <row r="265" spans="1:7">
      <c r="A265" s="752"/>
      <c r="B265" s="752"/>
      <c r="C265" s="348" t="s">
        <v>1667</v>
      </c>
      <c r="D265" s="344">
        <v>1900</v>
      </c>
      <c r="E265" s="342">
        <v>2</v>
      </c>
      <c r="F265" s="344">
        <f t="shared" si="12"/>
        <v>3800</v>
      </c>
      <c r="G265" s="339">
        <v>322</v>
      </c>
    </row>
    <row r="266" spans="1:7">
      <c r="A266" s="752"/>
      <c r="B266" s="752"/>
      <c r="C266" s="348" t="s">
        <v>4226</v>
      </c>
      <c r="D266" s="344">
        <v>10000</v>
      </c>
      <c r="E266" s="343">
        <v>6</v>
      </c>
      <c r="F266" s="344">
        <f t="shared" si="12"/>
        <v>60000</v>
      </c>
      <c r="G266" s="339">
        <v>328</v>
      </c>
    </row>
    <row r="267" spans="1:7">
      <c r="A267" s="752"/>
      <c r="B267" s="752"/>
      <c r="C267" s="349" t="s">
        <v>2558</v>
      </c>
      <c r="D267" s="338">
        <v>7150</v>
      </c>
      <c r="E267" s="339">
        <v>4</v>
      </c>
      <c r="F267" s="338">
        <f t="shared" ref="F267:F272" si="13">+D267*E267</f>
        <v>28600</v>
      </c>
      <c r="G267" s="339">
        <v>328</v>
      </c>
    </row>
    <row r="268" spans="1:7" ht="19.5" customHeight="1">
      <c r="A268" s="752"/>
      <c r="B268" s="752"/>
      <c r="C268" s="349" t="s">
        <v>4227</v>
      </c>
      <c r="D268" s="338">
        <v>8000</v>
      </c>
      <c r="E268" s="339">
        <v>4</v>
      </c>
      <c r="F268" s="338">
        <f t="shared" si="13"/>
        <v>32000</v>
      </c>
      <c r="G268" s="339">
        <v>328</v>
      </c>
    </row>
    <row r="269" spans="1:7">
      <c r="A269" s="752"/>
      <c r="B269" s="752"/>
      <c r="C269" s="349" t="s">
        <v>1679</v>
      </c>
      <c r="D269" s="338">
        <v>40000</v>
      </c>
      <c r="E269" s="339">
        <v>3</v>
      </c>
      <c r="F269" s="338">
        <f t="shared" si="13"/>
        <v>120000</v>
      </c>
      <c r="G269" s="339">
        <v>328</v>
      </c>
    </row>
    <row r="270" spans="1:7">
      <c r="A270" s="752"/>
      <c r="B270" s="752"/>
      <c r="C270" s="349" t="s">
        <v>4226</v>
      </c>
      <c r="D270" s="338">
        <v>10000</v>
      </c>
      <c r="E270" s="340">
        <v>50</v>
      </c>
      <c r="F270" s="338">
        <f t="shared" si="13"/>
        <v>500000</v>
      </c>
      <c r="G270" s="339">
        <v>328</v>
      </c>
    </row>
    <row r="271" spans="1:7">
      <c r="A271" s="752"/>
      <c r="B271" s="752"/>
      <c r="C271" s="349" t="s">
        <v>4228</v>
      </c>
      <c r="D271" s="338">
        <v>10000</v>
      </c>
      <c r="E271" s="340">
        <v>20</v>
      </c>
      <c r="F271" s="338">
        <f t="shared" si="13"/>
        <v>200000</v>
      </c>
      <c r="G271" s="339">
        <v>328</v>
      </c>
    </row>
    <row r="272" spans="1:7">
      <c r="A272" s="752"/>
      <c r="B272" s="752"/>
      <c r="C272" s="349" t="s">
        <v>4229</v>
      </c>
      <c r="D272" s="338">
        <v>1800</v>
      </c>
      <c r="E272" s="340">
        <v>7</v>
      </c>
      <c r="F272" s="338">
        <f t="shared" si="13"/>
        <v>12600</v>
      </c>
      <c r="G272" s="339">
        <v>328</v>
      </c>
    </row>
    <row r="273" spans="1:7">
      <c r="A273" s="752"/>
      <c r="B273" s="752"/>
      <c r="C273" s="348" t="s">
        <v>4230</v>
      </c>
      <c r="D273" s="344">
        <v>7600</v>
      </c>
      <c r="E273" s="343">
        <v>3</v>
      </c>
      <c r="F273" s="344">
        <f t="shared" si="12"/>
        <v>22800</v>
      </c>
      <c r="G273" s="339">
        <v>328</v>
      </c>
    </row>
    <row r="274" spans="1:7">
      <c r="A274" s="752"/>
      <c r="B274" s="752"/>
      <c r="C274" s="348" t="s">
        <v>4231</v>
      </c>
      <c r="D274" s="344">
        <v>8000</v>
      </c>
      <c r="E274" s="343">
        <v>1</v>
      </c>
      <c r="F274" s="344">
        <f t="shared" si="12"/>
        <v>8000</v>
      </c>
      <c r="G274" s="339">
        <v>329</v>
      </c>
    </row>
    <row r="275" spans="1:7" ht="28.5" customHeight="1">
      <c r="A275" s="752"/>
      <c r="B275" s="752"/>
      <c r="C275" s="349" t="s">
        <v>2547</v>
      </c>
      <c r="D275" s="338">
        <v>4000</v>
      </c>
      <c r="E275" s="340">
        <v>5</v>
      </c>
      <c r="F275" s="338">
        <f>+D275*E275</f>
        <v>20000</v>
      </c>
      <c r="G275" s="339">
        <v>329</v>
      </c>
    </row>
    <row r="276" spans="1:7">
      <c r="A276" s="752"/>
      <c r="B276" s="752"/>
      <c r="C276" s="348" t="s">
        <v>4232</v>
      </c>
      <c r="D276" s="344">
        <v>15000</v>
      </c>
      <c r="E276" s="343">
        <v>1</v>
      </c>
      <c r="F276" s="344">
        <f t="shared" si="12"/>
        <v>15000</v>
      </c>
      <c r="G276" s="339">
        <v>329</v>
      </c>
    </row>
    <row r="277" spans="1:7">
      <c r="A277" s="752"/>
      <c r="B277" s="752"/>
      <c r="C277" s="348" t="s">
        <v>4233</v>
      </c>
      <c r="D277" s="344">
        <v>10000</v>
      </c>
      <c r="E277" s="343">
        <v>1</v>
      </c>
      <c r="F277" s="344">
        <f t="shared" si="12"/>
        <v>10000</v>
      </c>
      <c r="G277" s="339">
        <v>329</v>
      </c>
    </row>
    <row r="278" spans="1:7">
      <c r="A278" s="752"/>
      <c r="B278" s="752"/>
      <c r="C278" s="348" t="s">
        <v>4234</v>
      </c>
      <c r="D278" s="344">
        <v>700</v>
      </c>
      <c r="E278" s="343">
        <v>7</v>
      </c>
      <c r="F278" s="344">
        <f t="shared" si="12"/>
        <v>4900</v>
      </c>
      <c r="G278" s="339">
        <v>329</v>
      </c>
    </row>
    <row r="279" spans="1:7">
      <c r="A279" s="753"/>
      <c r="B279" s="753"/>
      <c r="C279" s="348" t="s">
        <v>4235</v>
      </c>
      <c r="D279" s="344">
        <v>300</v>
      </c>
      <c r="E279" s="343">
        <v>70</v>
      </c>
      <c r="F279" s="344">
        <f t="shared" si="12"/>
        <v>21000</v>
      </c>
      <c r="G279" s="339">
        <v>329</v>
      </c>
    </row>
    <row r="280" spans="1:7" ht="15" customHeight="1">
      <c r="A280" s="754" t="s">
        <v>4004</v>
      </c>
      <c r="B280" s="754" t="s">
        <v>7</v>
      </c>
      <c r="C280" s="347" t="s">
        <v>4236</v>
      </c>
      <c r="D280" s="350">
        <v>1248</v>
      </c>
      <c r="E280" s="351">
        <v>12</v>
      </c>
      <c r="F280" s="350">
        <f>D280*E280</f>
        <v>14976</v>
      </c>
      <c r="G280" s="116">
        <v>122</v>
      </c>
    </row>
    <row r="281" spans="1:7" ht="16.5" customHeight="1">
      <c r="A281" s="755"/>
      <c r="B281" s="755"/>
      <c r="C281" s="347" t="s">
        <v>16</v>
      </c>
      <c r="D281" s="350">
        <v>9200</v>
      </c>
      <c r="E281" s="351">
        <v>180</v>
      </c>
      <c r="F281" s="350">
        <f>D281*E281</f>
        <v>1656000</v>
      </c>
      <c r="G281" s="116">
        <v>158</v>
      </c>
    </row>
    <row r="282" spans="1:7">
      <c r="A282" s="755"/>
      <c r="B282" s="755"/>
      <c r="C282" s="347" t="s">
        <v>3897</v>
      </c>
      <c r="D282" s="350">
        <v>20</v>
      </c>
      <c r="E282" s="351">
        <v>50</v>
      </c>
      <c r="F282" s="350">
        <f t="shared" ref="F282:F294" si="14">+D282*E282</f>
        <v>1000</v>
      </c>
      <c r="G282" s="116">
        <v>211</v>
      </c>
    </row>
    <row r="283" spans="1:7">
      <c r="A283" s="755"/>
      <c r="B283" s="755"/>
      <c r="C283" s="347" t="s">
        <v>469</v>
      </c>
      <c r="D283" s="350">
        <v>41</v>
      </c>
      <c r="E283" s="351">
        <v>33.333333333333336</v>
      </c>
      <c r="F283" s="350">
        <f t="shared" si="14"/>
        <v>1366.6666666666667</v>
      </c>
      <c r="G283" s="116">
        <v>211</v>
      </c>
    </row>
    <row r="284" spans="1:7">
      <c r="A284" s="755"/>
      <c r="B284" s="755"/>
      <c r="C284" s="347" t="s">
        <v>878</v>
      </c>
      <c r="D284" s="350">
        <v>9</v>
      </c>
      <c r="E284" s="351">
        <v>66.666666666666671</v>
      </c>
      <c r="F284" s="350">
        <f t="shared" si="14"/>
        <v>600</v>
      </c>
      <c r="G284" s="116">
        <v>211</v>
      </c>
    </row>
    <row r="285" spans="1:7" ht="22.5" customHeight="1">
      <c r="A285" s="755"/>
      <c r="B285" s="755"/>
      <c r="C285" s="347" t="s">
        <v>4237</v>
      </c>
      <c r="D285" s="350">
        <v>15</v>
      </c>
      <c r="E285" s="351">
        <v>200</v>
      </c>
      <c r="F285" s="350">
        <f t="shared" si="14"/>
        <v>3000</v>
      </c>
      <c r="G285" s="116">
        <v>211</v>
      </c>
    </row>
    <row r="286" spans="1:7">
      <c r="A286" s="755"/>
      <c r="B286" s="755"/>
      <c r="C286" s="347" t="s">
        <v>813</v>
      </c>
      <c r="D286" s="350">
        <v>31</v>
      </c>
      <c r="E286" s="351">
        <v>50</v>
      </c>
      <c r="F286" s="350">
        <f t="shared" si="14"/>
        <v>1550</v>
      </c>
      <c r="G286" s="116">
        <v>211</v>
      </c>
    </row>
    <row r="287" spans="1:7" ht="33.75" customHeight="1">
      <c r="A287" s="755"/>
      <c r="B287" s="755"/>
      <c r="C287" s="347" t="s">
        <v>4238</v>
      </c>
      <c r="D287" s="350">
        <v>0.25</v>
      </c>
      <c r="E287" s="351">
        <v>14000</v>
      </c>
      <c r="F287" s="350">
        <f>D287*E287</f>
        <v>3500</v>
      </c>
      <c r="G287" s="116">
        <v>241</v>
      </c>
    </row>
    <row r="288" spans="1:7" ht="33.75" customHeight="1">
      <c r="A288" s="755"/>
      <c r="B288" s="755"/>
      <c r="C288" s="347" t="s">
        <v>4239</v>
      </c>
      <c r="D288" s="350">
        <v>0.25</v>
      </c>
      <c r="E288" s="351">
        <v>14000</v>
      </c>
      <c r="F288" s="350">
        <f>D288*E288</f>
        <v>3500</v>
      </c>
      <c r="G288" s="116">
        <v>241</v>
      </c>
    </row>
    <row r="289" spans="1:7" ht="33.75" customHeight="1">
      <c r="A289" s="755"/>
      <c r="B289" s="755"/>
      <c r="C289" s="347" t="s">
        <v>4240</v>
      </c>
      <c r="D289" s="350">
        <v>0.25</v>
      </c>
      <c r="E289" s="351">
        <v>10000</v>
      </c>
      <c r="F289" s="350">
        <f>D289*E289</f>
        <v>2500</v>
      </c>
      <c r="G289" s="116">
        <v>241</v>
      </c>
    </row>
    <row r="290" spans="1:7" ht="33.75" customHeight="1">
      <c r="A290" s="755"/>
      <c r="B290" s="755"/>
      <c r="C290" s="347" t="s">
        <v>4241</v>
      </c>
      <c r="D290" s="350">
        <v>0.25</v>
      </c>
      <c r="E290" s="351">
        <v>10000</v>
      </c>
      <c r="F290" s="350">
        <f>D290*E290</f>
        <v>2500</v>
      </c>
      <c r="G290" s="116">
        <v>241</v>
      </c>
    </row>
    <row r="291" spans="1:7" ht="22.5" customHeight="1">
      <c r="A291" s="755"/>
      <c r="B291" s="755"/>
      <c r="C291" s="347" t="s">
        <v>4242</v>
      </c>
      <c r="D291" s="350">
        <v>30</v>
      </c>
      <c r="E291" s="351">
        <v>200</v>
      </c>
      <c r="F291" s="350">
        <f t="shared" si="14"/>
        <v>6000</v>
      </c>
      <c r="G291" s="116">
        <v>241</v>
      </c>
    </row>
    <row r="292" spans="1:7" ht="22.5" customHeight="1">
      <c r="A292" s="755"/>
      <c r="B292" s="755"/>
      <c r="C292" s="347" t="s">
        <v>4243</v>
      </c>
      <c r="D292" s="350">
        <v>40</v>
      </c>
      <c r="E292" s="351">
        <v>26.666666666666668</v>
      </c>
      <c r="F292" s="350">
        <f t="shared" si="14"/>
        <v>1066.6666666666667</v>
      </c>
      <c r="G292" s="116">
        <v>241</v>
      </c>
    </row>
    <row r="293" spans="1:7" ht="22.5" customHeight="1">
      <c r="A293" s="755"/>
      <c r="B293" s="755"/>
      <c r="C293" s="347" t="s">
        <v>4244</v>
      </c>
      <c r="D293" s="350">
        <v>35</v>
      </c>
      <c r="E293" s="351">
        <v>266.66666666666669</v>
      </c>
      <c r="F293" s="350">
        <f t="shared" si="14"/>
        <v>9333.3333333333339</v>
      </c>
      <c r="G293" s="116">
        <v>241</v>
      </c>
    </row>
    <row r="294" spans="1:7" ht="22.5" customHeight="1">
      <c r="A294" s="755"/>
      <c r="B294" s="755"/>
      <c r="C294" s="347" t="s">
        <v>4245</v>
      </c>
      <c r="D294" s="350">
        <v>300</v>
      </c>
      <c r="E294" s="351">
        <v>8</v>
      </c>
      <c r="F294" s="350">
        <f t="shared" si="14"/>
        <v>2400</v>
      </c>
      <c r="G294" s="116">
        <v>241</v>
      </c>
    </row>
    <row r="295" spans="1:7">
      <c r="A295" s="755"/>
      <c r="B295" s="755"/>
      <c r="C295" s="347" t="s">
        <v>4246</v>
      </c>
      <c r="D295" s="350">
        <v>50</v>
      </c>
      <c r="E295" s="351">
        <v>20</v>
      </c>
      <c r="F295" s="350">
        <f>D295*E295</f>
        <v>1000</v>
      </c>
      <c r="G295" s="116">
        <v>242</v>
      </c>
    </row>
    <row r="296" spans="1:7">
      <c r="A296" s="755"/>
      <c r="B296" s="755"/>
      <c r="C296" s="347" t="s">
        <v>917</v>
      </c>
      <c r="D296" s="350">
        <v>20</v>
      </c>
      <c r="E296" s="351">
        <v>266.66666666666669</v>
      </c>
      <c r="F296" s="350">
        <f>E296*D296</f>
        <v>5333.3333333333339</v>
      </c>
      <c r="G296" s="116">
        <v>243</v>
      </c>
    </row>
    <row r="297" spans="1:7">
      <c r="A297" s="755"/>
      <c r="B297" s="755"/>
      <c r="C297" s="347" t="s">
        <v>588</v>
      </c>
      <c r="D297" s="350">
        <v>16</v>
      </c>
      <c r="E297" s="351">
        <v>33.333333333333336</v>
      </c>
      <c r="F297" s="350">
        <f>E297*D297</f>
        <v>533.33333333333337</v>
      </c>
      <c r="G297" s="116">
        <v>243</v>
      </c>
    </row>
    <row r="298" spans="1:7" ht="22.5" customHeight="1">
      <c r="A298" s="755"/>
      <c r="B298" s="755"/>
      <c r="C298" s="347" t="s">
        <v>4247</v>
      </c>
      <c r="D298" s="350">
        <v>15</v>
      </c>
      <c r="E298" s="351">
        <v>220</v>
      </c>
      <c r="F298" s="350">
        <f>E298*D298</f>
        <v>3300</v>
      </c>
      <c r="G298" s="116">
        <v>243</v>
      </c>
    </row>
    <row r="299" spans="1:7">
      <c r="A299" s="755"/>
      <c r="B299" s="755"/>
      <c r="C299" s="347" t="s">
        <v>531</v>
      </c>
      <c r="D299" s="350">
        <v>0.45</v>
      </c>
      <c r="E299" s="351">
        <v>10000</v>
      </c>
      <c r="F299" s="350">
        <f>E299*D299</f>
        <v>4500</v>
      </c>
      <c r="G299" s="116">
        <v>243</v>
      </c>
    </row>
    <row r="300" spans="1:7">
      <c r="A300" s="755"/>
      <c r="B300" s="755"/>
      <c r="C300" s="347" t="s">
        <v>862</v>
      </c>
      <c r="D300" s="350">
        <v>5</v>
      </c>
      <c r="E300" s="351">
        <v>133.33333333333334</v>
      </c>
      <c r="F300" s="350">
        <f>E300*D300</f>
        <v>666.66666666666674</v>
      </c>
      <c r="G300" s="116">
        <v>244</v>
      </c>
    </row>
    <row r="301" spans="1:7">
      <c r="A301" s="755"/>
      <c r="B301" s="755"/>
      <c r="C301" s="347" t="s">
        <v>923</v>
      </c>
      <c r="D301" s="350">
        <v>9</v>
      </c>
      <c r="E301" s="351">
        <v>100</v>
      </c>
      <c r="F301" s="350">
        <f t="shared" ref="F301:F334" si="15">E301*D301</f>
        <v>900</v>
      </c>
      <c r="G301" s="116">
        <v>244</v>
      </c>
    </row>
    <row r="302" spans="1:7">
      <c r="A302" s="755"/>
      <c r="B302" s="755"/>
      <c r="C302" s="347" t="s">
        <v>537</v>
      </c>
      <c r="D302" s="350">
        <v>35</v>
      </c>
      <c r="E302" s="351">
        <v>6.666666666666667</v>
      </c>
      <c r="F302" s="350">
        <f t="shared" si="15"/>
        <v>233.33333333333334</v>
      </c>
      <c r="G302" s="116">
        <v>244</v>
      </c>
    </row>
    <row r="303" spans="1:7">
      <c r="A303" s="755"/>
      <c r="B303" s="755"/>
      <c r="C303" s="347" t="s">
        <v>816</v>
      </c>
      <c r="D303" s="350">
        <v>15</v>
      </c>
      <c r="E303" s="351">
        <v>266.66666666666669</v>
      </c>
      <c r="F303" s="350">
        <f t="shared" si="15"/>
        <v>4000.0000000000005</v>
      </c>
      <c r="G303" s="116">
        <v>244</v>
      </c>
    </row>
    <row r="304" spans="1:7" ht="15" customHeight="1">
      <c r="A304" s="755"/>
      <c r="B304" s="755"/>
      <c r="C304" s="347" t="s">
        <v>849</v>
      </c>
      <c r="D304" s="350">
        <v>10</v>
      </c>
      <c r="E304" s="351">
        <v>20</v>
      </c>
      <c r="F304" s="350">
        <f t="shared" si="15"/>
        <v>200</v>
      </c>
      <c r="G304" s="116">
        <v>244</v>
      </c>
    </row>
    <row r="305" spans="1:7">
      <c r="A305" s="755"/>
      <c r="B305" s="755"/>
      <c r="C305" s="347" t="s">
        <v>4248</v>
      </c>
      <c r="D305" s="350">
        <v>10</v>
      </c>
      <c r="E305" s="351">
        <v>500</v>
      </c>
      <c r="F305" s="350">
        <f t="shared" si="15"/>
        <v>5000</v>
      </c>
      <c r="G305" s="116">
        <v>247</v>
      </c>
    </row>
    <row r="306" spans="1:7">
      <c r="A306" s="755"/>
      <c r="B306" s="755"/>
      <c r="C306" s="347" t="s">
        <v>4249</v>
      </c>
      <c r="D306" s="350">
        <v>900</v>
      </c>
      <c r="E306" s="351">
        <v>20</v>
      </c>
      <c r="F306" s="350">
        <f t="shared" si="15"/>
        <v>18000</v>
      </c>
      <c r="G306" s="116">
        <v>267</v>
      </c>
    </row>
    <row r="307" spans="1:7">
      <c r="A307" s="755"/>
      <c r="B307" s="755"/>
      <c r="C307" s="347" t="s">
        <v>4250</v>
      </c>
      <c r="D307" s="350">
        <v>130</v>
      </c>
      <c r="E307" s="351">
        <v>33.333333333333336</v>
      </c>
      <c r="F307" s="350">
        <f t="shared" si="15"/>
        <v>4333.3333333333339</v>
      </c>
      <c r="G307" s="116">
        <v>267</v>
      </c>
    </row>
    <row r="308" spans="1:7">
      <c r="A308" s="755"/>
      <c r="B308" s="755"/>
      <c r="C308" s="347" t="s">
        <v>4251</v>
      </c>
      <c r="D308" s="350">
        <v>190</v>
      </c>
      <c r="E308" s="351">
        <v>50</v>
      </c>
      <c r="F308" s="350">
        <f t="shared" si="15"/>
        <v>9500</v>
      </c>
      <c r="G308" s="116">
        <v>267</v>
      </c>
    </row>
    <row r="309" spans="1:7">
      <c r="A309" s="755"/>
      <c r="B309" s="755"/>
      <c r="C309" s="347" t="s">
        <v>4252</v>
      </c>
      <c r="D309" s="350">
        <v>3</v>
      </c>
      <c r="E309" s="351">
        <v>300</v>
      </c>
      <c r="F309" s="350">
        <f t="shared" si="15"/>
        <v>900</v>
      </c>
      <c r="G309" s="116">
        <v>291</v>
      </c>
    </row>
    <row r="310" spans="1:7">
      <c r="A310" s="755"/>
      <c r="B310" s="755"/>
      <c r="C310" s="347" t="s">
        <v>79</v>
      </c>
      <c r="D310" s="350">
        <v>6</v>
      </c>
      <c r="E310" s="351">
        <v>35</v>
      </c>
      <c r="F310" s="350">
        <f t="shared" si="15"/>
        <v>210</v>
      </c>
      <c r="G310" s="116">
        <v>291</v>
      </c>
    </row>
    <row r="311" spans="1:7">
      <c r="A311" s="755"/>
      <c r="B311" s="755"/>
      <c r="C311" s="347" t="s">
        <v>1486</v>
      </c>
      <c r="D311" s="350">
        <v>4.5</v>
      </c>
      <c r="E311" s="351">
        <v>60</v>
      </c>
      <c r="F311" s="350">
        <f t="shared" si="15"/>
        <v>270</v>
      </c>
      <c r="G311" s="116">
        <v>291</v>
      </c>
    </row>
    <row r="312" spans="1:7" ht="22.5" customHeight="1">
      <c r="A312" s="755"/>
      <c r="B312" s="755"/>
      <c r="C312" s="347" t="s">
        <v>4253</v>
      </c>
      <c r="D312" s="350">
        <v>5</v>
      </c>
      <c r="E312" s="351">
        <v>266.66666666666669</v>
      </c>
      <c r="F312" s="350">
        <f t="shared" si="15"/>
        <v>1333.3333333333335</v>
      </c>
      <c r="G312" s="116">
        <v>291</v>
      </c>
    </row>
    <row r="313" spans="1:7">
      <c r="A313" s="755"/>
      <c r="B313" s="755"/>
      <c r="C313" s="347" t="s">
        <v>4254</v>
      </c>
      <c r="D313" s="350">
        <v>55</v>
      </c>
      <c r="E313" s="351">
        <v>8</v>
      </c>
      <c r="F313" s="350">
        <f t="shared" si="15"/>
        <v>440</v>
      </c>
      <c r="G313" s="116">
        <v>291</v>
      </c>
    </row>
    <row r="314" spans="1:7">
      <c r="A314" s="755"/>
      <c r="B314" s="755"/>
      <c r="C314" s="347" t="s">
        <v>561</v>
      </c>
      <c r="D314" s="350">
        <v>5</v>
      </c>
      <c r="E314" s="351">
        <v>20</v>
      </c>
      <c r="F314" s="350">
        <f t="shared" si="15"/>
        <v>100</v>
      </c>
      <c r="G314" s="116">
        <v>291</v>
      </c>
    </row>
    <row r="315" spans="1:7">
      <c r="A315" s="755"/>
      <c r="B315" s="755"/>
      <c r="C315" s="347" t="s">
        <v>3965</v>
      </c>
      <c r="D315" s="350">
        <v>10</v>
      </c>
      <c r="E315" s="351">
        <v>10</v>
      </c>
      <c r="F315" s="350">
        <f t="shared" si="15"/>
        <v>100</v>
      </c>
      <c r="G315" s="116">
        <v>291</v>
      </c>
    </row>
    <row r="316" spans="1:7">
      <c r="A316" s="755"/>
      <c r="B316" s="755"/>
      <c r="C316" s="347" t="s">
        <v>562</v>
      </c>
      <c r="D316" s="350">
        <v>60</v>
      </c>
      <c r="E316" s="351">
        <v>18</v>
      </c>
      <c r="F316" s="350">
        <f t="shared" si="15"/>
        <v>1080</v>
      </c>
      <c r="G316" s="116">
        <v>291</v>
      </c>
    </row>
    <row r="317" spans="1:7">
      <c r="A317" s="755"/>
      <c r="B317" s="755"/>
      <c r="C317" s="347" t="s">
        <v>563</v>
      </c>
      <c r="D317" s="350">
        <v>14</v>
      </c>
      <c r="E317" s="351">
        <v>130</v>
      </c>
      <c r="F317" s="350">
        <f t="shared" si="15"/>
        <v>1820</v>
      </c>
      <c r="G317" s="116">
        <v>291</v>
      </c>
    </row>
    <row r="318" spans="1:7">
      <c r="A318" s="755"/>
      <c r="B318" s="755"/>
      <c r="C318" s="347" t="s">
        <v>2680</v>
      </c>
      <c r="D318" s="350">
        <v>6.5</v>
      </c>
      <c r="E318" s="351">
        <v>45</v>
      </c>
      <c r="F318" s="350">
        <f t="shared" si="15"/>
        <v>292.5</v>
      </c>
      <c r="G318" s="116">
        <v>291</v>
      </c>
    </row>
    <row r="319" spans="1:7">
      <c r="A319" s="755"/>
      <c r="B319" s="755"/>
      <c r="C319" s="347" t="s">
        <v>4255</v>
      </c>
      <c r="D319" s="350">
        <v>5</v>
      </c>
      <c r="E319" s="351">
        <v>40</v>
      </c>
      <c r="F319" s="350">
        <f t="shared" si="15"/>
        <v>200</v>
      </c>
      <c r="G319" s="116">
        <v>291</v>
      </c>
    </row>
    <row r="320" spans="1:7">
      <c r="A320" s="755"/>
      <c r="B320" s="755"/>
      <c r="C320" s="347" t="s">
        <v>4256</v>
      </c>
      <c r="D320" s="350">
        <v>8</v>
      </c>
      <c r="E320" s="351">
        <v>60</v>
      </c>
      <c r="F320" s="350">
        <f t="shared" si="15"/>
        <v>480</v>
      </c>
      <c r="G320" s="116">
        <v>291</v>
      </c>
    </row>
    <row r="321" spans="1:7">
      <c r="A321" s="755"/>
      <c r="B321" s="755"/>
      <c r="C321" s="347" t="s">
        <v>77</v>
      </c>
      <c r="D321" s="350">
        <v>1.5</v>
      </c>
      <c r="E321" s="351">
        <v>350</v>
      </c>
      <c r="F321" s="350">
        <f t="shared" si="15"/>
        <v>525</v>
      </c>
      <c r="G321" s="116">
        <v>291</v>
      </c>
    </row>
    <row r="322" spans="1:7">
      <c r="A322" s="755"/>
      <c r="B322" s="755"/>
      <c r="C322" s="347" t="s">
        <v>4257</v>
      </c>
      <c r="D322" s="350">
        <v>6</v>
      </c>
      <c r="E322" s="351">
        <v>166.66666666666666</v>
      </c>
      <c r="F322" s="350">
        <f t="shared" si="15"/>
        <v>1000</v>
      </c>
      <c r="G322" s="116">
        <v>291</v>
      </c>
    </row>
    <row r="323" spans="1:7">
      <c r="A323" s="755"/>
      <c r="B323" s="755"/>
      <c r="C323" s="347" t="s">
        <v>1629</v>
      </c>
      <c r="D323" s="350">
        <v>100</v>
      </c>
      <c r="E323" s="351">
        <v>15</v>
      </c>
      <c r="F323" s="350">
        <f t="shared" si="15"/>
        <v>1500</v>
      </c>
      <c r="G323" s="116">
        <v>291</v>
      </c>
    </row>
    <row r="324" spans="1:7">
      <c r="A324" s="755"/>
      <c r="B324" s="755"/>
      <c r="C324" s="347" t="s">
        <v>4258</v>
      </c>
      <c r="D324" s="350">
        <v>250</v>
      </c>
      <c r="E324" s="351">
        <v>17</v>
      </c>
      <c r="F324" s="350">
        <f t="shared" si="15"/>
        <v>4250</v>
      </c>
      <c r="G324" s="116">
        <v>291</v>
      </c>
    </row>
    <row r="325" spans="1:7" ht="22.5" customHeight="1">
      <c r="A325" s="755"/>
      <c r="B325" s="755"/>
      <c r="C325" s="347" t="s">
        <v>4259</v>
      </c>
      <c r="D325" s="350">
        <v>20</v>
      </c>
      <c r="E325" s="351">
        <v>13.333333333333334</v>
      </c>
      <c r="F325" s="350">
        <f t="shared" si="15"/>
        <v>266.66666666666669</v>
      </c>
      <c r="G325" s="116">
        <v>291</v>
      </c>
    </row>
    <row r="326" spans="1:7">
      <c r="A326" s="755"/>
      <c r="B326" s="755"/>
      <c r="C326" s="347" t="s">
        <v>567</v>
      </c>
      <c r="D326" s="350">
        <v>55</v>
      </c>
      <c r="E326" s="351">
        <v>14</v>
      </c>
      <c r="F326" s="350">
        <f t="shared" si="15"/>
        <v>770</v>
      </c>
      <c r="G326" s="116">
        <v>291</v>
      </c>
    </row>
    <row r="327" spans="1:7">
      <c r="A327" s="755"/>
      <c r="B327" s="755"/>
      <c r="C327" s="347" t="s">
        <v>337</v>
      </c>
      <c r="D327" s="350">
        <v>15</v>
      </c>
      <c r="E327" s="351">
        <v>20</v>
      </c>
      <c r="F327" s="350">
        <f t="shared" si="15"/>
        <v>300</v>
      </c>
      <c r="G327" s="116">
        <v>291</v>
      </c>
    </row>
    <row r="328" spans="1:7" ht="15" customHeight="1">
      <c r="A328" s="755"/>
      <c r="B328" s="755"/>
      <c r="C328" s="347" t="s">
        <v>573</v>
      </c>
      <c r="D328" s="350">
        <v>10</v>
      </c>
      <c r="E328" s="351">
        <v>18</v>
      </c>
      <c r="F328" s="350">
        <f t="shared" si="15"/>
        <v>180</v>
      </c>
      <c r="G328" s="116">
        <v>291</v>
      </c>
    </row>
    <row r="329" spans="1:7">
      <c r="A329" s="755"/>
      <c r="B329" s="755"/>
      <c r="C329" s="347" t="s">
        <v>4260</v>
      </c>
      <c r="D329" s="350">
        <v>30</v>
      </c>
      <c r="E329" s="351">
        <v>14</v>
      </c>
      <c r="F329" s="350">
        <f t="shared" si="15"/>
        <v>420</v>
      </c>
      <c r="G329" s="116">
        <v>291</v>
      </c>
    </row>
    <row r="330" spans="1:7">
      <c r="A330" s="755"/>
      <c r="B330" s="755"/>
      <c r="C330" s="347" t="s">
        <v>588</v>
      </c>
      <c r="D330" s="350">
        <v>18</v>
      </c>
      <c r="E330" s="351">
        <v>18</v>
      </c>
      <c r="F330" s="350">
        <f t="shared" si="15"/>
        <v>324</v>
      </c>
      <c r="G330" s="116">
        <v>291</v>
      </c>
    </row>
    <row r="331" spans="1:7">
      <c r="A331" s="755"/>
      <c r="B331" s="755"/>
      <c r="C331" s="347" t="s">
        <v>397</v>
      </c>
      <c r="D331" s="350">
        <v>15</v>
      </c>
      <c r="E331" s="351">
        <v>14</v>
      </c>
      <c r="F331" s="350">
        <f t="shared" si="15"/>
        <v>210</v>
      </c>
      <c r="G331" s="116">
        <v>291</v>
      </c>
    </row>
    <row r="332" spans="1:7" ht="22.5" customHeight="1">
      <c r="A332" s="755"/>
      <c r="B332" s="755"/>
      <c r="C332" s="347" t="s">
        <v>4261</v>
      </c>
      <c r="D332" s="350">
        <v>20</v>
      </c>
      <c r="E332" s="351">
        <v>70</v>
      </c>
      <c r="F332" s="350">
        <f>E332*D332</f>
        <v>1400</v>
      </c>
      <c r="G332" s="116">
        <v>291</v>
      </c>
    </row>
    <row r="333" spans="1:7">
      <c r="A333" s="755"/>
      <c r="B333" s="755"/>
      <c r="C333" s="347" t="s">
        <v>4262</v>
      </c>
      <c r="D333" s="350">
        <v>3</v>
      </c>
      <c r="E333" s="351">
        <v>60</v>
      </c>
      <c r="F333" s="350">
        <f t="shared" si="15"/>
        <v>180</v>
      </c>
      <c r="G333" s="116">
        <v>291</v>
      </c>
    </row>
    <row r="334" spans="1:7" ht="22.5" customHeight="1">
      <c r="A334" s="755"/>
      <c r="B334" s="755"/>
      <c r="C334" s="347" t="s">
        <v>4253</v>
      </c>
      <c r="D334" s="350">
        <v>5</v>
      </c>
      <c r="E334" s="351">
        <v>250</v>
      </c>
      <c r="F334" s="350">
        <f t="shared" si="15"/>
        <v>1250</v>
      </c>
      <c r="G334" s="116">
        <v>291</v>
      </c>
    </row>
    <row r="335" spans="1:7">
      <c r="A335" s="755"/>
      <c r="B335" s="755"/>
      <c r="C335" s="347" t="s">
        <v>4263</v>
      </c>
      <c r="D335" s="350">
        <v>18000</v>
      </c>
      <c r="E335" s="351">
        <v>1</v>
      </c>
      <c r="F335" s="350">
        <v>18000</v>
      </c>
      <c r="G335" s="116">
        <v>328</v>
      </c>
    </row>
    <row r="336" spans="1:7">
      <c r="A336" s="755"/>
      <c r="B336" s="755"/>
      <c r="C336" s="347" t="s">
        <v>1679</v>
      </c>
      <c r="D336" s="350">
        <v>40000</v>
      </c>
      <c r="E336" s="351">
        <v>2</v>
      </c>
      <c r="F336" s="350">
        <f>+D336*E336</f>
        <v>80000</v>
      </c>
      <c r="G336" s="116">
        <v>328</v>
      </c>
    </row>
    <row r="337" spans="1:7" ht="22.5" customHeight="1">
      <c r="A337" s="755"/>
      <c r="B337" s="755"/>
      <c r="C337" s="347" t="s">
        <v>4226</v>
      </c>
      <c r="D337" s="350">
        <v>6750</v>
      </c>
      <c r="E337" s="351">
        <v>4</v>
      </c>
      <c r="F337" s="350">
        <f>+D337*E337</f>
        <v>27000</v>
      </c>
      <c r="G337" s="116">
        <v>328</v>
      </c>
    </row>
    <row r="338" spans="1:7" ht="33.75" customHeight="1">
      <c r="A338" s="755"/>
      <c r="B338" s="755"/>
      <c r="C338" s="347" t="s">
        <v>4229</v>
      </c>
      <c r="D338" s="350">
        <v>3000</v>
      </c>
      <c r="E338" s="351">
        <v>5</v>
      </c>
      <c r="F338" s="350">
        <f>+D338*E338</f>
        <v>15000</v>
      </c>
      <c r="G338" s="116">
        <v>328</v>
      </c>
    </row>
    <row r="339" spans="1:7" ht="33.75" customHeight="1">
      <c r="A339" s="755"/>
      <c r="B339" s="755"/>
      <c r="C339" s="347" t="s">
        <v>4264</v>
      </c>
      <c r="D339" s="350">
        <v>180</v>
      </c>
      <c r="E339" s="351">
        <v>11111</v>
      </c>
      <c r="F339" s="350">
        <v>2000000</v>
      </c>
      <c r="G339" s="116">
        <v>324</v>
      </c>
    </row>
    <row r="340" spans="1:7" ht="22.5" customHeight="1">
      <c r="A340" s="755"/>
      <c r="B340" s="755"/>
      <c r="C340" s="347" t="s">
        <v>1668</v>
      </c>
      <c r="D340" s="350">
        <v>1200</v>
      </c>
      <c r="E340" s="351">
        <v>5</v>
      </c>
      <c r="F340" s="350">
        <f>+E340*D340</f>
        <v>6000</v>
      </c>
      <c r="G340" s="116">
        <v>322</v>
      </c>
    </row>
    <row r="341" spans="1:7" ht="22.5" customHeight="1">
      <c r="A341" s="755"/>
      <c r="B341" s="755"/>
      <c r="C341" s="347" t="s">
        <v>1667</v>
      </c>
      <c r="D341" s="350">
        <v>1750</v>
      </c>
      <c r="E341" s="351">
        <v>1</v>
      </c>
      <c r="F341" s="350">
        <f>+E341*D341</f>
        <v>1750</v>
      </c>
      <c r="G341" s="116">
        <v>322</v>
      </c>
    </row>
    <row r="342" spans="1:7" ht="22.5" customHeight="1">
      <c r="A342" s="755"/>
      <c r="B342" s="755"/>
      <c r="C342" s="347" t="s">
        <v>4265</v>
      </c>
      <c r="D342" s="350">
        <v>3200</v>
      </c>
      <c r="E342" s="351">
        <v>1</v>
      </c>
      <c r="F342" s="350">
        <f>+E342*D342</f>
        <v>3200</v>
      </c>
      <c r="G342" s="116">
        <v>322</v>
      </c>
    </row>
    <row r="343" spans="1:7" ht="23.25" customHeight="1">
      <c r="A343" s="756"/>
      <c r="B343" s="756"/>
      <c r="C343" s="347" t="s">
        <v>4266</v>
      </c>
      <c r="D343" s="350">
        <v>4200</v>
      </c>
      <c r="E343" s="351">
        <v>1</v>
      </c>
      <c r="F343" s="350">
        <f>+E343*D343</f>
        <v>4200</v>
      </c>
      <c r="G343" s="116">
        <v>322</v>
      </c>
    </row>
    <row r="344" spans="1:7" ht="15" customHeight="1">
      <c r="A344" s="754" t="s">
        <v>4005</v>
      </c>
      <c r="B344" s="754" t="s">
        <v>7</v>
      </c>
      <c r="C344" s="347" t="s">
        <v>4236</v>
      </c>
      <c r="D344" s="350">
        <v>416</v>
      </c>
      <c r="E344" s="116">
        <v>12</v>
      </c>
      <c r="F344" s="350">
        <f>D344*E344</f>
        <v>4992</v>
      </c>
      <c r="G344" s="116">
        <v>122</v>
      </c>
    </row>
    <row r="345" spans="1:7">
      <c r="A345" s="755"/>
      <c r="B345" s="755"/>
      <c r="C345" s="347" t="s">
        <v>3897</v>
      </c>
      <c r="D345" s="350">
        <v>20</v>
      </c>
      <c r="E345" s="352">
        <v>50</v>
      </c>
      <c r="F345" s="350">
        <f t="shared" ref="F345:F357" si="16">+D345*E345</f>
        <v>1000</v>
      </c>
      <c r="G345" s="116">
        <v>211</v>
      </c>
    </row>
    <row r="346" spans="1:7">
      <c r="A346" s="755"/>
      <c r="B346" s="755"/>
      <c r="C346" s="347" t="s">
        <v>469</v>
      </c>
      <c r="D346" s="350">
        <v>41</v>
      </c>
      <c r="E346" s="352">
        <v>33.333333333333336</v>
      </c>
      <c r="F346" s="350">
        <f t="shared" si="16"/>
        <v>1366.6666666666667</v>
      </c>
      <c r="G346" s="116">
        <v>211</v>
      </c>
    </row>
    <row r="347" spans="1:7">
      <c r="A347" s="755"/>
      <c r="B347" s="755"/>
      <c r="C347" s="347" t="s">
        <v>878</v>
      </c>
      <c r="D347" s="350">
        <v>9</v>
      </c>
      <c r="E347" s="352">
        <v>66.666666666666671</v>
      </c>
      <c r="F347" s="350">
        <f t="shared" si="16"/>
        <v>600</v>
      </c>
      <c r="G347" s="116">
        <v>211</v>
      </c>
    </row>
    <row r="348" spans="1:7">
      <c r="A348" s="755"/>
      <c r="B348" s="755"/>
      <c r="C348" s="347" t="s">
        <v>4237</v>
      </c>
      <c r="D348" s="350">
        <v>15</v>
      </c>
      <c r="E348" s="352">
        <v>83.333333333333329</v>
      </c>
      <c r="F348" s="350">
        <f t="shared" si="16"/>
        <v>1250</v>
      </c>
      <c r="G348" s="116">
        <v>211</v>
      </c>
    </row>
    <row r="349" spans="1:7">
      <c r="A349" s="755"/>
      <c r="B349" s="755"/>
      <c r="C349" s="347" t="s">
        <v>813</v>
      </c>
      <c r="D349" s="350">
        <v>31</v>
      </c>
      <c r="E349" s="352">
        <v>50</v>
      </c>
      <c r="F349" s="350">
        <f t="shared" si="16"/>
        <v>1550</v>
      </c>
      <c r="G349" s="116">
        <v>211</v>
      </c>
    </row>
    <row r="350" spans="1:7">
      <c r="A350" s="755"/>
      <c r="B350" s="755"/>
      <c r="C350" s="347" t="s">
        <v>4238</v>
      </c>
      <c r="D350" s="350">
        <v>0.25</v>
      </c>
      <c r="E350" s="352">
        <v>10000</v>
      </c>
      <c r="F350" s="350">
        <f>D350*E350</f>
        <v>2500</v>
      </c>
      <c r="G350" s="116">
        <v>241</v>
      </c>
    </row>
    <row r="351" spans="1:7">
      <c r="A351" s="755"/>
      <c r="B351" s="755"/>
      <c r="C351" s="347" t="s">
        <v>4239</v>
      </c>
      <c r="D351" s="350">
        <v>0.25</v>
      </c>
      <c r="E351" s="352">
        <v>10000</v>
      </c>
      <c r="F351" s="350">
        <f>D351*E351</f>
        <v>2500</v>
      </c>
      <c r="G351" s="116">
        <v>241</v>
      </c>
    </row>
    <row r="352" spans="1:7">
      <c r="A352" s="755"/>
      <c r="B352" s="755"/>
      <c r="C352" s="347" t="s">
        <v>4240</v>
      </c>
      <c r="D352" s="350">
        <v>0.25</v>
      </c>
      <c r="E352" s="352">
        <v>5000</v>
      </c>
      <c r="F352" s="350">
        <f>D352*E352</f>
        <v>1250</v>
      </c>
      <c r="G352" s="116">
        <v>241</v>
      </c>
    </row>
    <row r="353" spans="1:7">
      <c r="A353" s="755"/>
      <c r="B353" s="755"/>
      <c r="C353" s="347" t="s">
        <v>4241</v>
      </c>
      <c r="D353" s="350">
        <v>0.25</v>
      </c>
      <c r="E353" s="352">
        <v>5000</v>
      </c>
      <c r="F353" s="350">
        <f>D353*E353</f>
        <v>1250</v>
      </c>
      <c r="G353" s="116">
        <v>241</v>
      </c>
    </row>
    <row r="354" spans="1:7">
      <c r="A354" s="755"/>
      <c r="B354" s="755"/>
      <c r="C354" s="347" t="s">
        <v>4242</v>
      </c>
      <c r="D354" s="350">
        <v>30</v>
      </c>
      <c r="E354" s="352">
        <v>200</v>
      </c>
      <c r="F354" s="350">
        <f t="shared" si="16"/>
        <v>6000</v>
      </c>
      <c r="G354" s="116">
        <v>241</v>
      </c>
    </row>
    <row r="355" spans="1:7">
      <c r="A355" s="755"/>
      <c r="B355" s="755"/>
      <c r="C355" s="347" t="s">
        <v>4243</v>
      </c>
      <c r="D355" s="350">
        <v>40</v>
      </c>
      <c r="E355" s="352">
        <v>26.666666666666668</v>
      </c>
      <c r="F355" s="350">
        <f t="shared" si="16"/>
        <v>1066.6666666666667</v>
      </c>
      <c r="G355" s="116">
        <v>241</v>
      </c>
    </row>
    <row r="356" spans="1:7">
      <c r="A356" s="755"/>
      <c r="B356" s="755"/>
      <c r="C356" s="347" t="s">
        <v>4244</v>
      </c>
      <c r="D356" s="350">
        <v>35</v>
      </c>
      <c r="E356" s="352">
        <v>266.66666666666669</v>
      </c>
      <c r="F356" s="350">
        <f t="shared" si="16"/>
        <v>9333.3333333333339</v>
      </c>
      <c r="G356" s="116">
        <v>241</v>
      </c>
    </row>
    <row r="357" spans="1:7">
      <c r="A357" s="755"/>
      <c r="B357" s="755"/>
      <c r="C357" s="347" t="s">
        <v>4267</v>
      </c>
      <c r="D357" s="350">
        <v>50</v>
      </c>
      <c r="E357" s="352">
        <v>3.3333333333333335</v>
      </c>
      <c r="F357" s="350">
        <f t="shared" si="16"/>
        <v>166.66666666666669</v>
      </c>
      <c r="G357" s="116">
        <v>241</v>
      </c>
    </row>
    <row r="358" spans="1:7">
      <c r="A358" s="755"/>
      <c r="B358" s="755"/>
      <c r="C358" s="347" t="s">
        <v>4246</v>
      </c>
      <c r="D358" s="350">
        <v>50</v>
      </c>
      <c r="E358" s="352">
        <v>6.666666666666667</v>
      </c>
      <c r="F358" s="350">
        <f>D358*E358</f>
        <v>333.33333333333337</v>
      </c>
      <c r="G358" s="116">
        <v>242</v>
      </c>
    </row>
    <row r="359" spans="1:7">
      <c r="A359" s="755"/>
      <c r="B359" s="755"/>
      <c r="C359" s="347" t="s">
        <v>917</v>
      </c>
      <c r="D359" s="350">
        <v>20</v>
      </c>
      <c r="E359" s="352">
        <v>266.66666666666669</v>
      </c>
      <c r="F359" s="350">
        <f>E359*D359</f>
        <v>5333.3333333333339</v>
      </c>
      <c r="G359" s="116">
        <v>243</v>
      </c>
    </row>
    <row r="360" spans="1:7">
      <c r="A360" s="755"/>
      <c r="B360" s="755"/>
      <c r="C360" s="347" t="s">
        <v>588</v>
      </c>
      <c r="D360" s="350">
        <v>16</v>
      </c>
      <c r="E360" s="352">
        <v>33.333333333333336</v>
      </c>
      <c r="F360" s="350">
        <f>E360*D360</f>
        <v>533.33333333333337</v>
      </c>
      <c r="G360" s="116">
        <v>243</v>
      </c>
    </row>
    <row r="361" spans="1:7">
      <c r="A361" s="755"/>
      <c r="B361" s="755"/>
      <c r="C361" s="347" t="s">
        <v>4247</v>
      </c>
      <c r="D361" s="350">
        <v>15</v>
      </c>
      <c r="E361" s="352">
        <v>50</v>
      </c>
      <c r="F361" s="350">
        <f>E361*D361</f>
        <v>750</v>
      </c>
      <c r="G361" s="116">
        <v>243</v>
      </c>
    </row>
    <row r="362" spans="1:7">
      <c r="A362" s="755"/>
      <c r="B362" s="755"/>
      <c r="C362" s="347" t="s">
        <v>531</v>
      </c>
      <c r="D362" s="350">
        <v>0.45</v>
      </c>
      <c r="E362" s="352">
        <v>10000</v>
      </c>
      <c r="F362" s="350">
        <f>E362*D362</f>
        <v>4500</v>
      </c>
      <c r="G362" s="116">
        <v>243</v>
      </c>
    </row>
    <row r="363" spans="1:7">
      <c r="A363" s="755"/>
      <c r="B363" s="755"/>
      <c r="C363" s="347" t="s">
        <v>862</v>
      </c>
      <c r="D363" s="350">
        <v>5</v>
      </c>
      <c r="E363" s="352">
        <v>500</v>
      </c>
      <c r="F363" s="350">
        <f>E363*D363</f>
        <v>2500</v>
      </c>
      <c r="G363" s="116">
        <v>244</v>
      </c>
    </row>
    <row r="364" spans="1:7">
      <c r="A364" s="755"/>
      <c r="B364" s="755"/>
      <c r="C364" s="347" t="s">
        <v>923</v>
      </c>
      <c r="D364" s="350">
        <v>9</v>
      </c>
      <c r="E364" s="352">
        <v>66.666666666666671</v>
      </c>
      <c r="F364" s="350">
        <f t="shared" ref="F364:F403" si="17">E364*D364</f>
        <v>600</v>
      </c>
      <c r="G364" s="116">
        <v>244</v>
      </c>
    </row>
    <row r="365" spans="1:7">
      <c r="A365" s="755"/>
      <c r="B365" s="755"/>
      <c r="C365" s="347" t="s">
        <v>537</v>
      </c>
      <c r="D365" s="350">
        <v>35</v>
      </c>
      <c r="E365" s="352">
        <v>6.666666666666667</v>
      </c>
      <c r="F365" s="350">
        <f t="shared" si="17"/>
        <v>233.33333333333334</v>
      </c>
      <c r="G365" s="116">
        <v>244</v>
      </c>
    </row>
    <row r="366" spans="1:7">
      <c r="A366" s="755"/>
      <c r="B366" s="755"/>
      <c r="C366" s="347" t="s">
        <v>816</v>
      </c>
      <c r="D366" s="350">
        <v>15</v>
      </c>
      <c r="E366" s="352">
        <v>266.66666666666669</v>
      </c>
      <c r="F366" s="350">
        <f t="shared" si="17"/>
        <v>4000.0000000000005</v>
      </c>
      <c r="G366" s="116">
        <v>244</v>
      </c>
    </row>
    <row r="367" spans="1:7">
      <c r="A367" s="755"/>
      <c r="B367" s="755"/>
      <c r="C367" s="347" t="s">
        <v>849</v>
      </c>
      <c r="D367" s="350">
        <v>10</v>
      </c>
      <c r="E367" s="352">
        <v>10</v>
      </c>
      <c r="F367" s="350">
        <f t="shared" si="17"/>
        <v>100</v>
      </c>
      <c r="G367" s="116">
        <v>244</v>
      </c>
    </row>
    <row r="368" spans="1:7">
      <c r="A368" s="755"/>
      <c r="B368" s="755"/>
      <c r="C368" s="354" t="s">
        <v>4268</v>
      </c>
      <c r="D368" s="350">
        <v>5</v>
      </c>
      <c r="E368" s="352">
        <v>120</v>
      </c>
      <c r="F368" s="350">
        <f t="shared" si="17"/>
        <v>600</v>
      </c>
      <c r="G368" s="116">
        <v>245</v>
      </c>
    </row>
    <row r="369" spans="1:7">
      <c r="A369" s="755"/>
      <c r="B369" s="755"/>
      <c r="C369" s="354" t="s">
        <v>4269</v>
      </c>
      <c r="D369" s="350">
        <v>15</v>
      </c>
      <c r="E369" s="352">
        <v>6.666666666666667</v>
      </c>
      <c r="F369" s="350">
        <f t="shared" si="17"/>
        <v>100</v>
      </c>
      <c r="G369" s="116">
        <v>245</v>
      </c>
    </row>
    <row r="370" spans="1:7">
      <c r="A370" s="755"/>
      <c r="B370" s="755"/>
      <c r="C370" s="354" t="s">
        <v>4248</v>
      </c>
      <c r="D370" s="350">
        <v>10</v>
      </c>
      <c r="E370" s="352">
        <v>166.66666666666666</v>
      </c>
      <c r="F370" s="350">
        <f t="shared" si="17"/>
        <v>1666.6666666666665</v>
      </c>
      <c r="G370" s="116">
        <v>247</v>
      </c>
    </row>
    <row r="371" spans="1:7">
      <c r="A371" s="755"/>
      <c r="B371" s="755"/>
      <c r="C371" s="347" t="s">
        <v>4249</v>
      </c>
      <c r="D371" s="350">
        <v>900</v>
      </c>
      <c r="E371" s="352">
        <v>20</v>
      </c>
      <c r="F371" s="350">
        <f t="shared" si="17"/>
        <v>18000</v>
      </c>
      <c r="G371" s="116">
        <v>267</v>
      </c>
    </row>
    <row r="372" spans="1:7">
      <c r="A372" s="755"/>
      <c r="B372" s="755"/>
      <c r="C372" s="347" t="s">
        <v>4250</v>
      </c>
      <c r="D372" s="350">
        <v>130</v>
      </c>
      <c r="E372" s="352">
        <v>33.333333333333336</v>
      </c>
      <c r="F372" s="350">
        <f t="shared" si="17"/>
        <v>4333.3333333333339</v>
      </c>
      <c r="G372" s="116">
        <v>267</v>
      </c>
    </row>
    <row r="373" spans="1:7">
      <c r="A373" s="755"/>
      <c r="B373" s="755"/>
      <c r="C373" s="347" t="s">
        <v>4251</v>
      </c>
      <c r="D373" s="350">
        <v>190</v>
      </c>
      <c r="E373" s="352">
        <v>50</v>
      </c>
      <c r="F373" s="350">
        <f t="shared" si="17"/>
        <v>9500</v>
      </c>
      <c r="G373" s="116">
        <v>267</v>
      </c>
    </row>
    <row r="374" spans="1:7">
      <c r="A374" s="755"/>
      <c r="B374" s="755"/>
      <c r="C374" s="347" t="s">
        <v>4270</v>
      </c>
      <c r="D374" s="350">
        <v>15</v>
      </c>
      <c r="E374" s="352">
        <v>10</v>
      </c>
      <c r="F374" s="350">
        <f t="shared" si="17"/>
        <v>150</v>
      </c>
      <c r="G374" s="116">
        <v>291</v>
      </c>
    </row>
    <row r="375" spans="1:7">
      <c r="A375" s="755"/>
      <c r="B375" s="755"/>
      <c r="C375" s="347" t="s">
        <v>4252</v>
      </c>
      <c r="D375" s="350">
        <v>3</v>
      </c>
      <c r="E375" s="352">
        <v>166.66666666666666</v>
      </c>
      <c r="F375" s="350">
        <f t="shared" si="17"/>
        <v>500</v>
      </c>
      <c r="G375" s="116">
        <v>291</v>
      </c>
    </row>
    <row r="376" spans="1:7">
      <c r="A376" s="755"/>
      <c r="B376" s="755"/>
      <c r="C376" s="347" t="s">
        <v>79</v>
      </c>
      <c r="D376" s="350">
        <v>6</v>
      </c>
      <c r="E376" s="352">
        <v>26.666666666666668</v>
      </c>
      <c r="F376" s="350">
        <f t="shared" si="17"/>
        <v>160</v>
      </c>
      <c r="G376" s="116">
        <v>291</v>
      </c>
    </row>
    <row r="377" spans="1:7">
      <c r="A377" s="755"/>
      <c r="B377" s="755"/>
      <c r="C377" s="347" t="s">
        <v>1486</v>
      </c>
      <c r="D377" s="350">
        <v>4.5</v>
      </c>
      <c r="E377" s="352">
        <v>60</v>
      </c>
      <c r="F377" s="350">
        <f t="shared" si="17"/>
        <v>270</v>
      </c>
      <c r="G377" s="116">
        <v>291</v>
      </c>
    </row>
    <row r="378" spans="1:7">
      <c r="A378" s="755"/>
      <c r="B378" s="755"/>
      <c r="C378" s="347" t="s">
        <v>4253</v>
      </c>
      <c r="D378" s="350">
        <v>5</v>
      </c>
      <c r="E378" s="352">
        <v>266.66666666666669</v>
      </c>
      <c r="F378" s="350">
        <f t="shared" si="17"/>
        <v>1333.3333333333335</v>
      </c>
      <c r="G378" s="116">
        <v>291</v>
      </c>
    </row>
    <row r="379" spans="1:7">
      <c r="A379" s="755"/>
      <c r="B379" s="755"/>
      <c r="C379" s="347" t="s">
        <v>4254</v>
      </c>
      <c r="D379" s="350">
        <v>55</v>
      </c>
      <c r="E379" s="352">
        <v>2</v>
      </c>
      <c r="F379" s="350">
        <f t="shared" si="17"/>
        <v>110</v>
      </c>
      <c r="G379" s="116">
        <v>291</v>
      </c>
    </row>
    <row r="380" spans="1:7">
      <c r="A380" s="755"/>
      <c r="B380" s="755"/>
      <c r="C380" s="347" t="s">
        <v>561</v>
      </c>
      <c r="D380" s="350">
        <v>5</v>
      </c>
      <c r="E380" s="352">
        <v>20</v>
      </c>
      <c r="F380" s="350">
        <f t="shared" si="17"/>
        <v>100</v>
      </c>
      <c r="G380" s="116">
        <v>291</v>
      </c>
    </row>
    <row r="381" spans="1:7">
      <c r="A381" s="755"/>
      <c r="B381" s="755"/>
      <c r="C381" s="347" t="s">
        <v>3965</v>
      </c>
      <c r="D381" s="350">
        <v>10</v>
      </c>
      <c r="E381" s="352">
        <v>8</v>
      </c>
      <c r="F381" s="350">
        <f t="shared" si="17"/>
        <v>80</v>
      </c>
      <c r="G381" s="116">
        <v>291</v>
      </c>
    </row>
    <row r="382" spans="1:7">
      <c r="A382" s="755"/>
      <c r="B382" s="755"/>
      <c r="C382" s="347" t="s">
        <v>562</v>
      </c>
      <c r="D382" s="350">
        <v>60</v>
      </c>
      <c r="E382" s="352">
        <v>6.666666666666667</v>
      </c>
      <c r="F382" s="350">
        <f t="shared" si="17"/>
        <v>400</v>
      </c>
      <c r="G382" s="116">
        <v>291</v>
      </c>
    </row>
    <row r="383" spans="1:7">
      <c r="A383" s="755"/>
      <c r="B383" s="755"/>
      <c r="C383" s="347" t="s">
        <v>563</v>
      </c>
      <c r="D383" s="350">
        <v>14</v>
      </c>
      <c r="E383" s="352">
        <v>50</v>
      </c>
      <c r="F383" s="350">
        <f t="shared" si="17"/>
        <v>700</v>
      </c>
      <c r="G383" s="116">
        <v>291</v>
      </c>
    </row>
    <row r="384" spans="1:7">
      <c r="A384" s="755"/>
      <c r="B384" s="755"/>
      <c r="C384" s="347" t="s">
        <v>2680</v>
      </c>
      <c r="D384" s="350">
        <v>6.5</v>
      </c>
      <c r="E384" s="352">
        <v>16.666666666666668</v>
      </c>
      <c r="F384" s="350">
        <f t="shared" si="17"/>
        <v>108.33333333333334</v>
      </c>
      <c r="G384" s="116">
        <v>291</v>
      </c>
    </row>
    <row r="385" spans="1:7">
      <c r="A385" s="755"/>
      <c r="B385" s="755"/>
      <c r="C385" s="347" t="s">
        <v>4255</v>
      </c>
      <c r="D385" s="350">
        <v>5</v>
      </c>
      <c r="E385" s="352">
        <v>10</v>
      </c>
      <c r="F385" s="350">
        <f t="shared" si="17"/>
        <v>50</v>
      </c>
      <c r="G385" s="116">
        <v>291</v>
      </c>
    </row>
    <row r="386" spans="1:7">
      <c r="A386" s="755"/>
      <c r="B386" s="755"/>
      <c r="C386" s="347" t="s">
        <v>4256</v>
      </c>
      <c r="D386" s="350">
        <v>8</v>
      </c>
      <c r="E386" s="352">
        <v>50</v>
      </c>
      <c r="F386" s="350">
        <f t="shared" si="17"/>
        <v>400</v>
      </c>
      <c r="G386" s="116">
        <v>291</v>
      </c>
    </row>
    <row r="387" spans="1:7">
      <c r="A387" s="755"/>
      <c r="B387" s="755"/>
      <c r="C387" s="347" t="s">
        <v>77</v>
      </c>
      <c r="D387" s="350">
        <v>1.5</v>
      </c>
      <c r="E387" s="352">
        <v>33.333333333333336</v>
      </c>
      <c r="F387" s="350">
        <f t="shared" si="17"/>
        <v>50</v>
      </c>
      <c r="G387" s="116">
        <v>291</v>
      </c>
    </row>
    <row r="388" spans="1:7">
      <c r="A388" s="755"/>
      <c r="B388" s="755"/>
      <c r="C388" s="347" t="s">
        <v>4257</v>
      </c>
      <c r="D388" s="350">
        <v>6</v>
      </c>
      <c r="E388" s="352">
        <v>166.66666666666666</v>
      </c>
      <c r="F388" s="350">
        <f t="shared" si="17"/>
        <v>1000</v>
      </c>
      <c r="G388" s="116">
        <v>291</v>
      </c>
    </row>
    <row r="389" spans="1:7">
      <c r="A389" s="755"/>
      <c r="B389" s="755"/>
      <c r="C389" s="347" t="s">
        <v>1629</v>
      </c>
      <c r="D389" s="350">
        <v>100</v>
      </c>
      <c r="E389" s="352">
        <v>6.666666666666667</v>
      </c>
      <c r="F389" s="350">
        <f t="shared" si="17"/>
        <v>666.66666666666674</v>
      </c>
      <c r="G389" s="116">
        <v>291</v>
      </c>
    </row>
    <row r="390" spans="1:7">
      <c r="A390" s="755"/>
      <c r="B390" s="755"/>
      <c r="C390" s="347" t="s">
        <v>4258</v>
      </c>
      <c r="D390" s="350">
        <v>250</v>
      </c>
      <c r="E390" s="352">
        <v>2</v>
      </c>
      <c r="F390" s="350">
        <f t="shared" si="17"/>
        <v>500</v>
      </c>
      <c r="G390" s="116">
        <v>291</v>
      </c>
    </row>
    <row r="391" spans="1:7" ht="22.5" customHeight="1">
      <c r="A391" s="755"/>
      <c r="B391" s="755"/>
      <c r="C391" s="347" t="s">
        <v>4259</v>
      </c>
      <c r="D391" s="350">
        <v>20</v>
      </c>
      <c r="E391" s="352">
        <v>13.333333333333334</v>
      </c>
      <c r="F391" s="350">
        <f t="shared" si="17"/>
        <v>266.66666666666669</v>
      </c>
      <c r="G391" s="116">
        <v>291</v>
      </c>
    </row>
    <row r="392" spans="1:7">
      <c r="A392" s="755"/>
      <c r="B392" s="755"/>
      <c r="C392" s="347" t="s">
        <v>567</v>
      </c>
      <c r="D392" s="350">
        <v>55</v>
      </c>
      <c r="E392" s="352">
        <v>8.3333333333333339</v>
      </c>
      <c r="F392" s="350">
        <f t="shared" si="17"/>
        <v>458.33333333333337</v>
      </c>
      <c r="G392" s="116">
        <v>291</v>
      </c>
    </row>
    <row r="393" spans="1:7">
      <c r="A393" s="755"/>
      <c r="B393" s="755"/>
      <c r="C393" s="347" t="s">
        <v>337</v>
      </c>
      <c r="D393" s="350">
        <v>15</v>
      </c>
      <c r="E393" s="352">
        <v>10</v>
      </c>
      <c r="F393" s="350">
        <f t="shared" si="17"/>
        <v>150</v>
      </c>
      <c r="G393" s="116">
        <v>291</v>
      </c>
    </row>
    <row r="394" spans="1:7">
      <c r="A394" s="755"/>
      <c r="B394" s="755"/>
      <c r="C394" s="347" t="s">
        <v>573</v>
      </c>
      <c r="D394" s="350">
        <v>10</v>
      </c>
      <c r="E394" s="352">
        <v>10</v>
      </c>
      <c r="F394" s="350">
        <f t="shared" si="17"/>
        <v>100</v>
      </c>
      <c r="G394" s="116">
        <v>291</v>
      </c>
    </row>
    <row r="395" spans="1:7">
      <c r="A395" s="755"/>
      <c r="B395" s="755"/>
      <c r="C395" s="347" t="s">
        <v>4260</v>
      </c>
      <c r="D395" s="350">
        <v>30</v>
      </c>
      <c r="E395" s="352">
        <v>4</v>
      </c>
      <c r="F395" s="350">
        <f t="shared" si="17"/>
        <v>120</v>
      </c>
      <c r="G395" s="116">
        <v>291</v>
      </c>
    </row>
    <row r="396" spans="1:7">
      <c r="A396" s="755"/>
      <c r="B396" s="755"/>
      <c r="C396" s="347" t="s">
        <v>588</v>
      </c>
      <c r="D396" s="350">
        <v>18</v>
      </c>
      <c r="E396" s="352">
        <v>16.666666666666668</v>
      </c>
      <c r="F396" s="350">
        <f t="shared" si="17"/>
        <v>300</v>
      </c>
      <c r="G396" s="116">
        <v>291</v>
      </c>
    </row>
    <row r="397" spans="1:7">
      <c r="A397" s="755"/>
      <c r="B397" s="755"/>
      <c r="C397" s="347" t="s">
        <v>397</v>
      </c>
      <c r="D397" s="350">
        <v>15</v>
      </c>
      <c r="E397" s="352">
        <v>8</v>
      </c>
      <c r="F397" s="350">
        <f t="shared" si="17"/>
        <v>120</v>
      </c>
      <c r="G397" s="116">
        <v>291</v>
      </c>
    </row>
    <row r="398" spans="1:7">
      <c r="A398" s="755"/>
      <c r="B398" s="755"/>
      <c r="C398" s="347" t="s">
        <v>4262</v>
      </c>
      <c r="D398" s="350">
        <v>3</v>
      </c>
      <c r="E398" s="352">
        <v>13.333333333333334</v>
      </c>
      <c r="F398" s="350">
        <f t="shared" si="17"/>
        <v>40</v>
      </c>
      <c r="G398" s="116">
        <v>291</v>
      </c>
    </row>
    <row r="399" spans="1:7" ht="22.5" customHeight="1">
      <c r="A399" s="755"/>
      <c r="B399" s="755"/>
      <c r="C399" s="347" t="s">
        <v>4261</v>
      </c>
      <c r="D399" s="350">
        <v>20</v>
      </c>
      <c r="E399" s="352">
        <v>26.666666666666668</v>
      </c>
      <c r="F399" s="350">
        <f t="shared" si="17"/>
        <v>533.33333333333337</v>
      </c>
      <c r="G399" s="116">
        <v>291</v>
      </c>
    </row>
    <row r="400" spans="1:7">
      <c r="A400" s="755"/>
      <c r="B400" s="755"/>
      <c r="C400" s="347" t="s">
        <v>4271</v>
      </c>
      <c r="D400" s="350">
        <v>2.5</v>
      </c>
      <c r="E400" s="352">
        <v>33.333333333333336</v>
      </c>
      <c r="F400" s="350">
        <f t="shared" si="17"/>
        <v>83.333333333333343</v>
      </c>
      <c r="G400" s="116">
        <v>291</v>
      </c>
    </row>
    <row r="401" spans="1:7">
      <c r="A401" s="755"/>
      <c r="B401" s="755"/>
      <c r="C401" s="347" t="s">
        <v>4272</v>
      </c>
      <c r="D401" s="350">
        <v>50</v>
      </c>
      <c r="E401" s="352">
        <v>3.3333333333333335</v>
      </c>
      <c r="F401" s="350">
        <f t="shared" si="17"/>
        <v>166.66666666666669</v>
      </c>
      <c r="G401" s="116">
        <v>291</v>
      </c>
    </row>
    <row r="402" spans="1:7" ht="22.5" customHeight="1">
      <c r="A402" s="755"/>
      <c r="B402" s="755"/>
      <c r="C402" s="347" t="s">
        <v>4273</v>
      </c>
      <c r="D402" s="350">
        <v>150</v>
      </c>
      <c r="E402" s="352">
        <v>6.666666666666667</v>
      </c>
      <c r="F402" s="350">
        <f t="shared" si="17"/>
        <v>1000</v>
      </c>
      <c r="G402" s="116">
        <v>291</v>
      </c>
    </row>
    <row r="403" spans="1:7">
      <c r="A403" s="755"/>
      <c r="B403" s="755"/>
      <c r="C403" s="347" t="s">
        <v>4274</v>
      </c>
      <c r="D403" s="350">
        <v>80</v>
      </c>
      <c r="E403" s="352">
        <v>3</v>
      </c>
      <c r="F403" s="350">
        <f t="shared" si="17"/>
        <v>240</v>
      </c>
      <c r="G403" s="116">
        <v>291</v>
      </c>
    </row>
    <row r="404" spans="1:7" ht="33.75" customHeight="1">
      <c r="A404" s="755"/>
      <c r="B404" s="755"/>
      <c r="C404" s="347" t="s">
        <v>4229</v>
      </c>
      <c r="D404" s="350">
        <v>3000</v>
      </c>
      <c r="E404" s="352">
        <v>3</v>
      </c>
      <c r="F404" s="350">
        <f>+D404*E404</f>
        <v>9000</v>
      </c>
      <c r="G404" s="116">
        <v>328</v>
      </c>
    </row>
    <row r="405" spans="1:7">
      <c r="A405" s="755"/>
      <c r="B405" s="755"/>
      <c r="C405" s="347" t="s">
        <v>1679</v>
      </c>
      <c r="D405" s="350">
        <v>40000</v>
      </c>
      <c r="E405" s="352">
        <v>1</v>
      </c>
      <c r="F405" s="350">
        <f>+D405*E405</f>
        <v>40000</v>
      </c>
      <c r="G405" s="116">
        <v>328</v>
      </c>
    </row>
    <row r="406" spans="1:7" ht="23.25" customHeight="1">
      <c r="A406" s="755"/>
      <c r="B406" s="755"/>
      <c r="C406" s="347" t="s">
        <v>4226</v>
      </c>
      <c r="D406" s="350">
        <v>6750</v>
      </c>
      <c r="E406" s="352">
        <v>22</v>
      </c>
      <c r="F406" s="350">
        <f>+D406*E406</f>
        <v>148500</v>
      </c>
      <c r="G406" s="116">
        <v>328</v>
      </c>
    </row>
    <row r="407" spans="1:7" ht="22.5" customHeight="1">
      <c r="A407" s="755"/>
      <c r="B407" s="755"/>
      <c r="C407" s="347" t="s">
        <v>1668</v>
      </c>
      <c r="D407" s="350">
        <v>1200</v>
      </c>
      <c r="E407" s="352">
        <v>14</v>
      </c>
      <c r="F407" s="350">
        <f>+E407*D407</f>
        <v>16800</v>
      </c>
      <c r="G407" s="116">
        <v>322</v>
      </c>
    </row>
    <row r="408" spans="1:7" ht="22.5" customHeight="1">
      <c r="A408" s="755"/>
      <c r="B408" s="755"/>
      <c r="C408" s="347" t="s">
        <v>1667</v>
      </c>
      <c r="D408" s="350">
        <v>1750</v>
      </c>
      <c r="E408" s="352">
        <v>7</v>
      </c>
      <c r="F408" s="350">
        <f>+E408*D408</f>
        <v>12250</v>
      </c>
      <c r="G408" s="116">
        <v>322</v>
      </c>
    </row>
    <row r="409" spans="1:7" ht="22.5" customHeight="1">
      <c r="A409" s="755"/>
      <c r="B409" s="755"/>
      <c r="C409" s="347" t="s">
        <v>4265</v>
      </c>
      <c r="D409" s="350">
        <v>3200</v>
      </c>
      <c r="E409" s="352">
        <v>14</v>
      </c>
      <c r="F409" s="350">
        <f>+E409*D409</f>
        <v>44800</v>
      </c>
      <c r="G409" s="116">
        <v>322</v>
      </c>
    </row>
    <row r="410" spans="1:7" ht="23.25" customHeight="1">
      <c r="A410" s="756"/>
      <c r="B410" s="756"/>
      <c r="C410" s="347" t="s">
        <v>4266</v>
      </c>
      <c r="D410" s="350">
        <v>4200</v>
      </c>
      <c r="E410" s="352">
        <v>4</v>
      </c>
      <c r="F410" s="350">
        <f>+E410*D410</f>
        <v>16800</v>
      </c>
      <c r="G410" s="116">
        <v>322</v>
      </c>
    </row>
    <row r="411" spans="1:7">
      <c r="A411" s="757" t="s">
        <v>4006</v>
      </c>
      <c r="B411" s="757" t="s">
        <v>7</v>
      </c>
      <c r="C411" s="122" t="s">
        <v>341</v>
      </c>
      <c r="D411" s="350">
        <v>200</v>
      </c>
      <c r="E411" s="116">
        <v>12</v>
      </c>
      <c r="F411" s="350">
        <f t="shared" ref="F411:F417" si="18">D411*E411</f>
        <v>2400</v>
      </c>
      <c r="G411" s="116">
        <v>111</v>
      </c>
    </row>
    <row r="412" spans="1:7">
      <c r="A412" s="757"/>
      <c r="B412" s="757"/>
      <c r="C412" s="122" t="s">
        <v>9</v>
      </c>
      <c r="D412" s="350">
        <v>20</v>
      </c>
      <c r="E412" s="116">
        <v>12</v>
      </c>
      <c r="F412" s="350">
        <f t="shared" si="18"/>
        <v>240</v>
      </c>
      <c r="G412" s="116">
        <v>112</v>
      </c>
    </row>
    <row r="413" spans="1:7">
      <c r="A413" s="757"/>
      <c r="B413" s="757"/>
      <c r="C413" s="122" t="s">
        <v>795</v>
      </c>
      <c r="D413" s="350">
        <v>80</v>
      </c>
      <c r="E413" s="116">
        <v>12</v>
      </c>
      <c r="F413" s="350">
        <f t="shared" si="18"/>
        <v>960</v>
      </c>
      <c r="G413" s="116">
        <v>113</v>
      </c>
    </row>
    <row r="414" spans="1:7">
      <c r="A414" s="757"/>
      <c r="B414" s="757"/>
      <c r="C414" s="122" t="s">
        <v>805</v>
      </c>
      <c r="D414" s="350">
        <v>250000</v>
      </c>
      <c r="E414" s="116">
        <v>1</v>
      </c>
      <c r="F414" s="350">
        <f t="shared" si="18"/>
        <v>250000</v>
      </c>
      <c r="G414" s="116">
        <v>171</v>
      </c>
    </row>
    <row r="415" spans="1:7">
      <c r="A415" s="757"/>
      <c r="B415" s="757"/>
      <c r="C415" s="122" t="s">
        <v>806</v>
      </c>
      <c r="D415" s="350">
        <v>150000</v>
      </c>
      <c r="E415" s="116">
        <v>1</v>
      </c>
      <c r="F415" s="350">
        <f t="shared" si="18"/>
        <v>150000</v>
      </c>
      <c r="G415" s="116">
        <v>174</v>
      </c>
    </row>
    <row r="416" spans="1:7">
      <c r="A416" s="757"/>
      <c r="B416" s="757"/>
      <c r="C416" s="122" t="s">
        <v>4276</v>
      </c>
      <c r="D416" s="350">
        <v>500</v>
      </c>
      <c r="E416" s="116">
        <v>1</v>
      </c>
      <c r="F416" s="350">
        <f t="shared" si="18"/>
        <v>500</v>
      </c>
      <c r="G416" s="116">
        <v>199</v>
      </c>
    </row>
    <row r="417" spans="1:7">
      <c r="A417" s="757"/>
      <c r="B417" s="757"/>
      <c r="C417" s="122" t="s">
        <v>4277</v>
      </c>
      <c r="D417" s="350">
        <v>50000</v>
      </c>
      <c r="E417" s="116">
        <v>18</v>
      </c>
      <c r="F417" s="350">
        <f t="shared" si="18"/>
        <v>900000</v>
      </c>
      <c r="G417" s="116">
        <v>329</v>
      </c>
    </row>
    <row r="418" spans="1:7" ht="15.75" customHeight="1">
      <c r="A418" s="759" t="s">
        <v>4007</v>
      </c>
      <c r="B418" s="759"/>
      <c r="C418" s="759"/>
      <c r="D418" s="759"/>
      <c r="E418" s="759"/>
      <c r="F418" s="355"/>
      <c r="G418" s="355"/>
    </row>
    <row r="419" spans="1:7" ht="16.5" customHeight="1">
      <c r="A419" s="758" t="s">
        <v>4899</v>
      </c>
      <c r="B419" s="758" t="s">
        <v>4275</v>
      </c>
      <c r="C419" s="95" t="s">
        <v>341</v>
      </c>
      <c r="D419" s="338">
        <v>1500</v>
      </c>
      <c r="E419" s="346">
        <v>12</v>
      </c>
      <c r="F419" s="338">
        <f t="shared" ref="F419:F432" si="19">D419*E419</f>
        <v>18000</v>
      </c>
      <c r="G419" s="346">
        <v>111</v>
      </c>
    </row>
    <row r="420" spans="1:7">
      <c r="A420" s="758"/>
      <c r="B420" s="758"/>
      <c r="C420" s="95" t="s">
        <v>9</v>
      </c>
      <c r="D420" s="338">
        <v>500</v>
      </c>
      <c r="E420" s="346">
        <v>12</v>
      </c>
      <c r="F420" s="338">
        <f t="shared" si="19"/>
        <v>6000</v>
      </c>
      <c r="G420" s="346">
        <v>112</v>
      </c>
    </row>
    <row r="421" spans="1:7">
      <c r="A421" s="758"/>
      <c r="B421" s="758"/>
      <c r="C421" s="95" t="s">
        <v>795</v>
      </c>
      <c r="D421" s="338">
        <v>10000</v>
      </c>
      <c r="E421" s="346">
        <v>12</v>
      </c>
      <c r="F421" s="338">
        <f t="shared" si="19"/>
        <v>120000</v>
      </c>
      <c r="G421" s="346">
        <v>113</v>
      </c>
    </row>
    <row r="422" spans="1:7">
      <c r="A422" s="758"/>
      <c r="B422" s="758"/>
      <c r="C422" s="95" t="s">
        <v>4008</v>
      </c>
      <c r="D422" s="338">
        <v>80</v>
      </c>
      <c r="E422" s="346">
        <v>12</v>
      </c>
      <c r="F422" s="338">
        <f t="shared" si="19"/>
        <v>960</v>
      </c>
      <c r="G422" s="346">
        <v>114</v>
      </c>
    </row>
    <row r="423" spans="1:7">
      <c r="A423" s="758"/>
      <c r="B423" s="758"/>
      <c r="C423" s="95" t="s">
        <v>4009</v>
      </c>
      <c r="D423" s="338">
        <v>1800</v>
      </c>
      <c r="E423" s="346">
        <v>12</v>
      </c>
      <c r="F423" s="338">
        <f t="shared" si="19"/>
        <v>21600</v>
      </c>
      <c r="G423" s="346">
        <v>121</v>
      </c>
    </row>
    <row r="424" spans="1:7">
      <c r="A424" s="758"/>
      <c r="B424" s="758"/>
      <c r="C424" s="95" t="s">
        <v>4236</v>
      </c>
      <c r="D424" s="338">
        <v>1250</v>
      </c>
      <c r="E424" s="346">
        <v>12</v>
      </c>
      <c r="F424" s="338">
        <f t="shared" si="19"/>
        <v>15000</v>
      </c>
      <c r="G424" s="346">
        <v>122</v>
      </c>
    </row>
    <row r="425" spans="1:7">
      <c r="A425" s="758"/>
      <c r="B425" s="758"/>
      <c r="C425" s="95" t="s">
        <v>4020</v>
      </c>
      <c r="D425" s="338">
        <v>250</v>
      </c>
      <c r="E425" s="346">
        <v>30</v>
      </c>
      <c r="F425" s="338">
        <f t="shared" si="19"/>
        <v>7500</v>
      </c>
      <c r="G425" s="346">
        <v>162</v>
      </c>
    </row>
    <row r="426" spans="1:7">
      <c r="A426" s="758"/>
      <c r="B426" s="758"/>
      <c r="C426" s="95" t="s">
        <v>4021</v>
      </c>
      <c r="D426" s="338">
        <v>5000</v>
      </c>
      <c r="E426" s="346">
        <v>18</v>
      </c>
      <c r="F426" s="338">
        <f t="shared" si="19"/>
        <v>90000</v>
      </c>
      <c r="G426" s="346">
        <v>165</v>
      </c>
    </row>
    <row r="427" spans="1:7">
      <c r="A427" s="758"/>
      <c r="B427" s="758"/>
      <c r="C427" s="95" t="s">
        <v>4022</v>
      </c>
      <c r="D427" s="338">
        <v>6000</v>
      </c>
      <c r="E427" s="346">
        <v>1</v>
      </c>
      <c r="F427" s="338">
        <f t="shared" si="19"/>
        <v>6000</v>
      </c>
      <c r="G427" s="346">
        <v>166</v>
      </c>
    </row>
    <row r="428" spans="1:7">
      <c r="A428" s="758"/>
      <c r="B428" s="758"/>
      <c r="C428" s="95" t="s">
        <v>4023</v>
      </c>
      <c r="D428" s="338">
        <v>1000</v>
      </c>
      <c r="E428" s="346">
        <v>12</v>
      </c>
      <c r="F428" s="338">
        <f t="shared" si="19"/>
        <v>12000</v>
      </c>
      <c r="G428" s="346">
        <v>168</v>
      </c>
    </row>
    <row r="429" spans="1:7" ht="25.5">
      <c r="A429" s="758"/>
      <c r="B429" s="758"/>
      <c r="C429" s="95" t="s">
        <v>4024</v>
      </c>
      <c r="D429" s="338">
        <v>10000</v>
      </c>
      <c r="E429" s="346">
        <v>1</v>
      </c>
      <c r="F429" s="338">
        <f t="shared" si="19"/>
        <v>10000</v>
      </c>
      <c r="G429" s="346">
        <v>171</v>
      </c>
    </row>
    <row r="430" spans="1:7">
      <c r="A430" s="758"/>
      <c r="B430" s="758"/>
      <c r="C430" s="95" t="s">
        <v>2596</v>
      </c>
      <c r="D430" s="338">
        <v>5000</v>
      </c>
      <c r="E430" s="346">
        <v>8</v>
      </c>
      <c r="F430" s="338">
        <f t="shared" si="19"/>
        <v>40000</v>
      </c>
      <c r="G430" s="346">
        <v>174</v>
      </c>
    </row>
    <row r="431" spans="1:7">
      <c r="A431" s="758"/>
      <c r="B431" s="758"/>
      <c r="C431" s="95" t="s">
        <v>810</v>
      </c>
      <c r="D431" s="338">
        <v>10000</v>
      </c>
      <c r="E431" s="346">
        <v>3</v>
      </c>
      <c r="F431" s="338">
        <f t="shared" si="19"/>
        <v>30000</v>
      </c>
      <c r="G431" s="346">
        <v>185</v>
      </c>
    </row>
    <row r="432" spans="1:7">
      <c r="A432" s="758"/>
      <c r="B432" s="758"/>
      <c r="C432" s="95" t="s">
        <v>2600</v>
      </c>
      <c r="D432" s="338">
        <v>700</v>
      </c>
      <c r="E432" s="346">
        <v>10</v>
      </c>
      <c r="F432" s="338">
        <f t="shared" si="19"/>
        <v>7000</v>
      </c>
      <c r="G432" s="346">
        <v>199</v>
      </c>
    </row>
    <row r="433" spans="1:7">
      <c r="A433" s="758"/>
      <c r="B433" s="758"/>
      <c r="C433" s="95" t="s">
        <v>811</v>
      </c>
      <c r="D433" s="338">
        <v>20</v>
      </c>
      <c r="E433" s="346">
        <v>150</v>
      </c>
      <c r="F433" s="338">
        <f t="shared" ref="F433:F446" si="20">+D433*E433</f>
        <v>3000</v>
      </c>
      <c r="G433" s="346">
        <v>211</v>
      </c>
    </row>
    <row r="434" spans="1:7">
      <c r="A434" s="758"/>
      <c r="B434" s="758"/>
      <c r="C434" s="95" t="s">
        <v>469</v>
      </c>
      <c r="D434" s="338">
        <v>41</v>
      </c>
      <c r="E434" s="346">
        <v>100</v>
      </c>
      <c r="F434" s="338">
        <f t="shared" si="20"/>
        <v>4100</v>
      </c>
      <c r="G434" s="346">
        <v>211</v>
      </c>
    </row>
    <row r="435" spans="1:7">
      <c r="A435" s="758"/>
      <c r="B435" s="758"/>
      <c r="C435" s="95" t="s">
        <v>878</v>
      </c>
      <c r="D435" s="338">
        <v>9</v>
      </c>
      <c r="E435" s="346">
        <v>200</v>
      </c>
      <c r="F435" s="338">
        <f t="shared" si="20"/>
        <v>1800</v>
      </c>
      <c r="G435" s="346">
        <v>211</v>
      </c>
    </row>
    <row r="436" spans="1:7">
      <c r="A436" s="758"/>
      <c r="B436" s="758"/>
      <c r="C436" s="95" t="s">
        <v>4237</v>
      </c>
      <c r="D436" s="338">
        <v>15</v>
      </c>
      <c r="E436" s="346">
        <v>250</v>
      </c>
      <c r="F436" s="338">
        <f t="shared" si="20"/>
        <v>3750</v>
      </c>
      <c r="G436" s="346">
        <v>211</v>
      </c>
    </row>
    <row r="437" spans="1:7">
      <c r="A437" s="758"/>
      <c r="B437" s="758"/>
      <c r="C437" s="95" t="s">
        <v>813</v>
      </c>
      <c r="D437" s="338">
        <v>31</v>
      </c>
      <c r="E437" s="346">
        <v>150</v>
      </c>
      <c r="F437" s="338">
        <f t="shared" si="20"/>
        <v>4650</v>
      </c>
      <c r="G437" s="346">
        <v>211</v>
      </c>
    </row>
    <row r="438" spans="1:7">
      <c r="A438" s="758"/>
      <c r="B438" s="758"/>
      <c r="C438" s="95" t="s">
        <v>4278</v>
      </c>
      <c r="D438" s="338">
        <v>25</v>
      </c>
      <c r="E438" s="346">
        <v>30</v>
      </c>
      <c r="F438" s="338">
        <f>D438*E438</f>
        <v>750</v>
      </c>
      <c r="G438" s="346">
        <v>232</v>
      </c>
    </row>
    <row r="439" spans="1:7">
      <c r="A439" s="758"/>
      <c r="B439" s="758"/>
      <c r="C439" s="95" t="s">
        <v>4238</v>
      </c>
      <c r="D439" s="338">
        <v>0.25</v>
      </c>
      <c r="E439" s="346">
        <v>30000</v>
      </c>
      <c r="F439" s="338">
        <f>D439*E439</f>
        <v>7500</v>
      </c>
      <c r="G439" s="346">
        <v>241</v>
      </c>
    </row>
    <row r="440" spans="1:7">
      <c r="A440" s="758"/>
      <c r="B440" s="758"/>
      <c r="C440" s="95" t="s">
        <v>4239</v>
      </c>
      <c r="D440" s="338">
        <v>0.25</v>
      </c>
      <c r="E440" s="346">
        <v>30000</v>
      </c>
      <c r="F440" s="338">
        <f>D440*E440</f>
        <v>7500</v>
      </c>
      <c r="G440" s="346">
        <v>241</v>
      </c>
    </row>
    <row r="441" spans="1:7">
      <c r="A441" s="758"/>
      <c r="B441" s="758"/>
      <c r="C441" s="95" t="s">
        <v>4240</v>
      </c>
      <c r="D441" s="338">
        <v>0.25</v>
      </c>
      <c r="E441" s="346">
        <v>15000</v>
      </c>
      <c r="F441" s="338">
        <f>D441*E441</f>
        <v>3750</v>
      </c>
      <c r="G441" s="346">
        <v>241</v>
      </c>
    </row>
    <row r="442" spans="1:7">
      <c r="A442" s="758"/>
      <c r="B442" s="758"/>
      <c r="C442" s="95" t="s">
        <v>4241</v>
      </c>
      <c r="D442" s="338">
        <v>0.25</v>
      </c>
      <c r="E442" s="346">
        <v>15000</v>
      </c>
      <c r="F442" s="338">
        <f>D442*E442</f>
        <v>3750</v>
      </c>
      <c r="G442" s="346">
        <v>241</v>
      </c>
    </row>
    <row r="443" spans="1:7">
      <c r="A443" s="758"/>
      <c r="B443" s="758"/>
      <c r="C443" s="95" t="s">
        <v>4242</v>
      </c>
      <c r="D443" s="338">
        <v>30</v>
      </c>
      <c r="E443" s="346">
        <v>1000</v>
      </c>
      <c r="F443" s="338">
        <f t="shared" si="20"/>
        <v>30000</v>
      </c>
      <c r="G443" s="346">
        <v>241</v>
      </c>
    </row>
    <row r="444" spans="1:7">
      <c r="A444" s="758"/>
      <c r="B444" s="758"/>
      <c r="C444" s="95" t="s">
        <v>4243</v>
      </c>
      <c r="D444" s="338">
        <v>40</v>
      </c>
      <c r="E444" s="346">
        <v>1000</v>
      </c>
      <c r="F444" s="338">
        <f t="shared" si="20"/>
        <v>40000</v>
      </c>
      <c r="G444" s="346">
        <v>241</v>
      </c>
    </row>
    <row r="445" spans="1:7">
      <c r="A445" s="758"/>
      <c r="B445" s="758"/>
      <c r="C445" s="95" t="s">
        <v>4244</v>
      </c>
      <c r="D445" s="338">
        <v>35</v>
      </c>
      <c r="E445" s="346">
        <v>800</v>
      </c>
      <c r="F445" s="338">
        <f t="shared" si="20"/>
        <v>28000</v>
      </c>
      <c r="G445" s="346">
        <v>241</v>
      </c>
    </row>
    <row r="446" spans="1:7">
      <c r="A446" s="758"/>
      <c r="B446" s="758"/>
      <c r="C446" s="95" t="s">
        <v>4245</v>
      </c>
      <c r="D446" s="338">
        <v>300</v>
      </c>
      <c r="E446" s="346">
        <v>8</v>
      </c>
      <c r="F446" s="338">
        <f t="shared" si="20"/>
        <v>2400</v>
      </c>
      <c r="G446" s="346">
        <v>241</v>
      </c>
    </row>
    <row r="447" spans="1:7">
      <c r="A447" s="758"/>
      <c r="B447" s="758"/>
      <c r="C447" s="95" t="s">
        <v>917</v>
      </c>
      <c r="D447" s="338">
        <v>20</v>
      </c>
      <c r="E447" s="346">
        <v>1000</v>
      </c>
      <c r="F447" s="338">
        <f>E447*D447</f>
        <v>20000</v>
      </c>
      <c r="G447" s="346">
        <v>243</v>
      </c>
    </row>
    <row r="448" spans="1:7">
      <c r="A448" s="758"/>
      <c r="B448" s="758"/>
      <c r="C448" s="95" t="s">
        <v>588</v>
      </c>
      <c r="D448" s="338">
        <v>16</v>
      </c>
      <c r="E448" s="346">
        <v>100</v>
      </c>
      <c r="F448" s="338">
        <f>E448*D448</f>
        <v>1600</v>
      </c>
      <c r="G448" s="346">
        <v>243</v>
      </c>
    </row>
    <row r="449" spans="1:7">
      <c r="A449" s="758"/>
      <c r="B449" s="758"/>
      <c r="C449" s="95" t="s">
        <v>4247</v>
      </c>
      <c r="D449" s="338">
        <v>15</v>
      </c>
      <c r="E449" s="346">
        <v>250</v>
      </c>
      <c r="F449" s="338">
        <f>E449*D449</f>
        <v>3750</v>
      </c>
      <c r="G449" s="346">
        <v>243</v>
      </c>
    </row>
    <row r="450" spans="1:7">
      <c r="A450" s="758"/>
      <c r="B450" s="758"/>
      <c r="C450" s="95" t="s">
        <v>531</v>
      </c>
      <c r="D450" s="338">
        <v>0.45</v>
      </c>
      <c r="E450" s="346">
        <v>1000</v>
      </c>
      <c r="F450" s="338">
        <f>E450*D450</f>
        <v>450</v>
      </c>
      <c r="G450" s="346">
        <v>243</v>
      </c>
    </row>
    <row r="451" spans="1:7">
      <c r="A451" s="758"/>
      <c r="B451" s="758"/>
      <c r="C451" s="95" t="s">
        <v>923</v>
      </c>
      <c r="D451" s="338">
        <v>9</v>
      </c>
      <c r="E451" s="346">
        <v>200</v>
      </c>
      <c r="F451" s="338">
        <f t="shared" ref="F451:F494" si="21">E451*D451</f>
        <v>1800</v>
      </c>
      <c r="G451" s="346">
        <v>244</v>
      </c>
    </row>
    <row r="452" spans="1:7">
      <c r="A452" s="758"/>
      <c r="B452" s="758"/>
      <c r="C452" s="95" t="s">
        <v>537</v>
      </c>
      <c r="D452" s="338">
        <v>35</v>
      </c>
      <c r="E452" s="346">
        <v>20</v>
      </c>
      <c r="F452" s="338">
        <f t="shared" si="21"/>
        <v>700</v>
      </c>
      <c r="G452" s="346">
        <v>244</v>
      </c>
    </row>
    <row r="453" spans="1:7">
      <c r="A453" s="758"/>
      <c r="B453" s="758"/>
      <c r="C453" s="95" t="s">
        <v>816</v>
      </c>
      <c r="D453" s="338">
        <v>15</v>
      </c>
      <c r="E453" s="346">
        <v>800</v>
      </c>
      <c r="F453" s="338">
        <f t="shared" si="21"/>
        <v>12000</v>
      </c>
      <c r="G453" s="346">
        <v>244</v>
      </c>
    </row>
    <row r="454" spans="1:7">
      <c r="A454" s="758"/>
      <c r="B454" s="758"/>
      <c r="C454" s="95" t="s">
        <v>849</v>
      </c>
      <c r="D454" s="338">
        <v>10</v>
      </c>
      <c r="E454" s="346">
        <v>40</v>
      </c>
      <c r="F454" s="338">
        <f t="shared" si="21"/>
        <v>400</v>
      </c>
      <c r="G454" s="346">
        <v>244</v>
      </c>
    </row>
    <row r="455" spans="1:7">
      <c r="A455" s="758"/>
      <c r="B455" s="758"/>
      <c r="C455" s="95" t="s">
        <v>4279</v>
      </c>
      <c r="D455" s="338">
        <v>50</v>
      </c>
      <c r="E455" s="346">
        <v>5000</v>
      </c>
      <c r="F455" s="338">
        <f>E455*D455</f>
        <v>250000</v>
      </c>
      <c r="G455" s="346">
        <v>262</v>
      </c>
    </row>
    <row r="456" spans="1:7">
      <c r="A456" s="758"/>
      <c r="B456" s="758"/>
      <c r="C456" s="95" t="s">
        <v>4280</v>
      </c>
      <c r="D456" s="338">
        <v>150</v>
      </c>
      <c r="E456" s="346">
        <v>100</v>
      </c>
      <c r="F456" s="338">
        <f>E456*D456</f>
        <v>15000</v>
      </c>
      <c r="G456" s="346">
        <v>262</v>
      </c>
    </row>
    <row r="457" spans="1:7">
      <c r="A457" s="758"/>
      <c r="B457" s="758"/>
      <c r="C457" s="95" t="s">
        <v>4281</v>
      </c>
      <c r="D457" s="338">
        <v>900</v>
      </c>
      <c r="E457" s="346">
        <v>80</v>
      </c>
      <c r="F457" s="338">
        <f t="shared" si="21"/>
        <v>72000</v>
      </c>
      <c r="G457" s="346">
        <v>267</v>
      </c>
    </row>
    <row r="458" spans="1:7">
      <c r="A458" s="758"/>
      <c r="B458" s="758"/>
      <c r="C458" s="95" t="s">
        <v>4250</v>
      </c>
      <c r="D458" s="338">
        <v>130</v>
      </c>
      <c r="E458" s="346">
        <v>150</v>
      </c>
      <c r="F458" s="338">
        <f t="shared" si="21"/>
        <v>19500</v>
      </c>
      <c r="G458" s="346">
        <v>267</v>
      </c>
    </row>
    <row r="459" spans="1:7">
      <c r="A459" s="758"/>
      <c r="B459" s="758"/>
      <c r="C459" s="95" t="s">
        <v>4251</v>
      </c>
      <c r="D459" s="338">
        <v>190</v>
      </c>
      <c r="E459" s="346">
        <v>200</v>
      </c>
      <c r="F459" s="338">
        <f t="shared" si="21"/>
        <v>38000</v>
      </c>
      <c r="G459" s="346">
        <v>267</v>
      </c>
    </row>
    <row r="460" spans="1:7">
      <c r="A460" s="758"/>
      <c r="B460" s="758"/>
      <c r="C460" s="95" t="s">
        <v>4282</v>
      </c>
      <c r="D460" s="338">
        <v>500</v>
      </c>
      <c r="E460" s="346">
        <v>4</v>
      </c>
      <c r="F460" s="338">
        <f t="shared" si="21"/>
        <v>2000</v>
      </c>
      <c r="G460" s="346">
        <v>268</v>
      </c>
    </row>
    <row r="461" spans="1:7">
      <c r="A461" s="758"/>
      <c r="B461" s="758"/>
      <c r="C461" s="95" t="s">
        <v>4283</v>
      </c>
      <c r="D461" s="338">
        <v>6</v>
      </c>
      <c r="E461" s="346">
        <v>25</v>
      </c>
      <c r="F461" s="338">
        <f t="shared" si="21"/>
        <v>150</v>
      </c>
      <c r="G461" s="346">
        <v>268</v>
      </c>
    </row>
    <row r="462" spans="1:7">
      <c r="A462" s="758"/>
      <c r="B462" s="758"/>
      <c r="C462" s="95" t="s">
        <v>2656</v>
      </c>
      <c r="D462" s="338">
        <v>3</v>
      </c>
      <c r="E462" s="346">
        <v>100</v>
      </c>
      <c r="F462" s="338">
        <f t="shared" si="21"/>
        <v>300</v>
      </c>
      <c r="G462" s="346">
        <v>268</v>
      </c>
    </row>
    <row r="463" spans="1:7">
      <c r="A463" s="758"/>
      <c r="B463" s="758"/>
      <c r="C463" s="95" t="s">
        <v>4284</v>
      </c>
      <c r="D463" s="338">
        <v>2400</v>
      </c>
      <c r="E463" s="346">
        <v>1</v>
      </c>
      <c r="F463" s="338">
        <f t="shared" si="21"/>
        <v>2400</v>
      </c>
      <c r="G463" s="346">
        <v>269</v>
      </c>
    </row>
    <row r="464" spans="1:7">
      <c r="A464" s="758"/>
      <c r="B464" s="758"/>
      <c r="C464" s="95" t="s">
        <v>4165</v>
      </c>
      <c r="D464" s="338">
        <v>150</v>
      </c>
      <c r="E464" s="346">
        <v>2</v>
      </c>
      <c r="F464" s="338">
        <f t="shared" si="21"/>
        <v>300</v>
      </c>
      <c r="G464" s="346">
        <v>289</v>
      </c>
    </row>
    <row r="465" spans="1:7">
      <c r="A465" s="758"/>
      <c r="B465" s="758"/>
      <c r="C465" s="95" t="s">
        <v>4270</v>
      </c>
      <c r="D465" s="338">
        <v>15</v>
      </c>
      <c r="E465" s="346">
        <v>4</v>
      </c>
      <c r="F465" s="338">
        <f t="shared" si="21"/>
        <v>60</v>
      </c>
      <c r="G465" s="346">
        <v>291</v>
      </c>
    </row>
    <row r="466" spans="1:7">
      <c r="A466" s="758"/>
      <c r="B466" s="758"/>
      <c r="C466" s="95" t="s">
        <v>2681</v>
      </c>
      <c r="D466" s="338">
        <v>3</v>
      </c>
      <c r="E466" s="346">
        <v>200</v>
      </c>
      <c r="F466" s="338">
        <f t="shared" si="21"/>
        <v>600</v>
      </c>
      <c r="G466" s="346">
        <v>291</v>
      </c>
    </row>
    <row r="467" spans="1:7">
      <c r="A467" s="758"/>
      <c r="B467" s="758"/>
      <c r="C467" s="95" t="s">
        <v>79</v>
      </c>
      <c r="D467" s="338">
        <v>6</v>
      </c>
      <c r="E467" s="346">
        <v>30</v>
      </c>
      <c r="F467" s="338">
        <f t="shared" si="21"/>
        <v>180</v>
      </c>
      <c r="G467" s="346">
        <v>291</v>
      </c>
    </row>
    <row r="468" spans="1:7">
      <c r="A468" s="758"/>
      <c r="B468" s="758"/>
      <c r="C468" s="95" t="s">
        <v>1486</v>
      </c>
      <c r="D468" s="338">
        <v>4.5</v>
      </c>
      <c r="E468" s="346">
        <v>180</v>
      </c>
      <c r="F468" s="338">
        <f t="shared" si="21"/>
        <v>810</v>
      </c>
      <c r="G468" s="346">
        <v>291</v>
      </c>
    </row>
    <row r="469" spans="1:7">
      <c r="A469" s="758"/>
      <c r="B469" s="758"/>
      <c r="C469" s="95" t="s">
        <v>4253</v>
      </c>
      <c r="D469" s="338">
        <v>5</v>
      </c>
      <c r="E469" s="346">
        <v>500</v>
      </c>
      <c r="F469" s="338">
        <f t="shared" si="21"/>
        <v>2500</v>
      </c>
      <c r="G469" s="346">
        <v>291</v>
      </c>
    </row>
    <row r="470" spans="1:7">
      <c r="A470" s="758"/>
      <c r="B470" s="758"/>
      <c r="C470" s="95" t="s">
        <v>4254</v>
      </c>
      <c r="D470" s="338">
        <v>55</v>
      </c>
      <c r="E470" s="346">
        <v>6</v>
      </c>
      <c r="F470" s="338">
        <f t="shared" si="21"/>
        <v>330</v>
      </c>
      <c r="G470" s="346">
        <v>291</v>
      </c>
    </row>
    <row r="471" spans="1:7">
      <c r="A471" s="758"/>
      <c r="B471" s="758"/>
      <c r="C471" s="95" t="s">
        <v>561</v>
      </c>
      <c r="D471" s="338">
        <v>5</v>
      </c>
      <c r="E471" s="346">
        <v>60</v>
      </c>
      <c r="F471" s="338">
        <f t="shared" si="21"/>
        <v>300</v>
      </c>
      <c r="G471" s="346">
        <v>291</v>
      </c>
    </row>
    <row r="472" spans="1:7">
      <c r="A472" s="758"/>
      <c r="B472" s="758"/>
      <c r="C472" s="95" t="s">
        <v>326</v>
      </c>
      <c r="D472" s="338">
        <v>10</v>
      </c>
      <c r="E472" s="346">
        <v>20</v>
      </c>
      <c r="F472" s="338">
        <f t="shared" si="21"/>
        <v>200</v>
      </c>
      <c r="G472" s="346">
        <v>291</v>
      </c>
    </row>
    <row r="473" spans="1:7">
      <c r="A473" s="758"/>
      <c r="B473" s="758"/>
      <c r="C473" s="95" t="s">
        <v>562</v>
      </c>
      <c r="D473" s="338">
        <v>60</v>
      </c>
      <c r="E473" s="346">
        <v>15</v>
      </c>
      <c r="F473" s="338">
        <f t="shared" si="21"/>
        <v>900</v>
      </c>
      <c r="G473" s="346">
        <v>291</v>
      </c>
    </row>
    <row r="474" spans="1:7">
      <c r="A474" s="758"/>
      <c r="B474" s="758"/>
      <c r="C474" s="95" t="s">
        <v>563</v>
      </c>
      <c r="D474" s="338">
        <v>14</v>
      </c>
      <c r="E474" s="346">
        <v>150</v>
      </c>
      <c r="F474" s="338">
        <f t="shared" si="21"/>
        <v>2100</v>
      </c>
      <c r="G474" s="346">
        <v>291</v>
      </c>
    </row>
    <row r="475" spans="1:7">
      <c r="A475" s="758"/>
      <c r="B475" s="758"/>
      <c r="C475" s="95" t="s">
        <v>2680</v>
      </c>
      <c r="D475" s="338">
        <v>6.5</v>
      </c>
      <c r="E475" s="346">
        <v>50</v>
      </c>
      <c r="F475" s="338">
        <f t="shared" si="21"/>
        <v>325</v>
      </c>
      <c r="G475" s="346">
        <v>291</v>
      </c>
    </row>
    <row r="476" spans="1:7">
      <c r="A476" s="758"/>
      <c r="B476" s="758"/>
      <c r="C476" s="95" t="s">
        <v>4255</v>
      </c>
      <c r="D476" s="338">
        <v>5</v>
      </c>
      <c r="E476" s="346">
        <v>20</v>
      </c>
      <c r="F476" s="338">
        <f t="shared" si="21"/>
        <v>100</v>
      </c>
      <c r="G476" s="346">
        <v>291</v>
      </c>
    </row>
    <row r="477" spans="1:7">
      <c r="A477" s="758"/>
      <c r="B477" s="758"/>
      <c r="C477" s="95" t="s">
        <v>4256</v>
      </c>
      <c r="D477" s="338">
        <v>8</v>
      </c>
      <c r="E477" s="346">
        <v>150</v>
      </c>
      <c r="F477" s="338">
        <f t="shared" si="21"/>
        <v>1200</v>
      </c>
      <c r="G477" s="346">
        <v>291</v>
      </c>
    </row>
    <row r="478" spans="1:7">
      <c r="A478" s="758"/>
      <c r="B478" s="758"/>
      <c r="C478" s="95" t="s">
        <v>1509</v>
      </c>
      <c r="D478" s="338">
        <v>1.5</v>
      </c>
      <c r="E478" s="346">
        <v>100</v>
      </c>
      <c r="F478" s="338">
        <f t="shared" si="21"/>
        <v>150</v>
      </c>
      <c r="G478" s="346">
        <v>291</v>
      </c>
    </row>
    <row r="479" spans="1:7">
      <c r="A479" s="758"/>
      <c r="B479" s="758"/>
      <c r="C479" s="95" t="s">
        <v>4257</v>
      </c>
      <c r="D479" s="338">
        <v>6</v>
      </c>
      <c r="E479" s="346">
        <v>500</v>
      </c>
      <c r="F479" s="338">
        <f t="shared" si="21"/>
        <v>3000</v>
      </c>
      <c r="G479" s="346">
        <v>291</v>
      </c>
    </row>
    <row r="480" spans="1:7">
      <c r="A480" s="758"/>
      <c r="B480" s="758"/>
      <c r="C480" s="95" t="s">
        <v>1629</v>
      </c>
      <c r="D480" s="338">
        <v>100</v>
      </c>
      <c r="E480" s="346">
        <v>20</v>
      </c>
      <c r="F480" s="338">
        <f t="shared" si="21"/>
        <v>2000</v>
      </c>
      <c r="G480" s="346">
        <v>291</v>
      </c>
    </row>
    <row r="481" spans="1:7">
      <c r="A481" s="758"/>
      <c r="B481" s="758"/>
      <c r="C481" s="95" t="s">
        <v>4258</v>
      </c>
      <c r="D481" s="338">
        <v>250</v>
      </c>
      <c r="E481" s="346">
        <v>6</v>
      </c>
      <c r="F481" s="338">
        <f t="shared" si="21"/>
        <v>1500</v>
      </c>
      <c r="G481" s="346">
        <v>291</v>
      </c>
    </row>
    <row r="482" spans="1:7">
      <c r="A482" s="758"/>
      <c r="B482" s="758"/>
      <c r="C482" s="95" t="s">
        <v>4259</v>
      </c>
      <c r="D482" s="338">
        <v>20</v>
      </c>
      <c r="E482" s="346">
        <v>40</v>
      </c>
      <c r="F482" s="338">
        <f t="shared" si="21"/>
        <v>800</v>
      </c>
      <c r="G482" s="346">
        <v>291</v>
      </c>
    </row>
    <row r="483" spans="1:7">
      <c r="A483" s="758"/>
      <c r="B483" s="758"/>
      <c r="C483" s="95" t="s">
        <v>567</v>
      </c>
      <c r="D483" s="338">
        <v>55</v>
      </c>
      <c r="E483" s="346">
        <v>25</v>
      </c>
      <c r="F483" s="338">
        <f t="shared" si="21"/>
        <v>1375</v>
      </c>
      <c r="G483" s="346">
        <v>291</v>
      </c>
    </row>
    <row r="484" spans="1:7">
      <c r="A484" s="758"/>
      <c r="B484" s="758"/>
      <c r="C484" s="95" t="s">
        <v>337</v>
      </c>
      <c r="D484" s="338">
        <v>15</v>
      </c>
      <c r="E484" s="346">
        <v>30</v>
      </c>
      <c r="F484" s="338">
        <f t="shared" si="21"/>
        <v>450</v>
      </c>
      <c r="G484" s="346">
        <v>291</v>
      </c>
    </row>
    <row r="485" spans="1:7">
      <c r="A485" s="758"/>
      <c r="B485" s="758"/>
      <c r="C485" s="95" t="s">
        <v>573</v>
      </c>
      <c r="D485" s="338">
        <v>10</v>
      </c>
      <c r="E485" s="346">
        <v>30</v>
      </c>
      <c r="F485" s="338">
        <f t="shared" si="21"/>
        <v>300</v>
      </c>
      <c r="G485" s="346">
        <v>291</v>
      </c>
    </row>
    <row r="486" spans="1:7">
      <c r="A486" s="758"/>
      <c r="B486" s="758"/>
      <c r="C486" s="95" t="s">
        <v>4260</v>
      </c>
      <c r="D486" s="338">
        <v>30</v>
      </c>
      <c r="E486" s="346">
        <v>10</v>
      </c>
      <c r="F486" s="338">
        <f t="shared" si="21"/>
        <v>300</v>
      </c>
      <c r="G486" s="346">
        <v>291</v>
      </c>
    </row>
    <row r="487" spans="1:7">
      <c r="A487" s="758"/>
      <c r="B487" s="758"/>
      <c r="C487" s="95" t="s">
        <v>588</v>
      </c>
      <c r="D487" s="338">
        <v>18</v>
      </c>
      <c r="E487" s="346">
        <v>50</v>
      </c>
      <c r="F487" s="338">
        <f t="shared" si="21"/>
        <v>900</v>
      </c>
      <c r="G487" s="346">
        <v>291</v>
      </c>
    </row>
    <row r="488" spans="1:7">
      <c r="A488" s="758"/>
      <c r="B488" s="758"/>
      <c r="C488" s="95" t="s">
        <v>397</v>
      </c>
      <c r="D488" s="338">
        <v>15</v>
      </c>
      <c r="E488" s="346">
        <v>24</v>
      </c>
      <c r="F488" s="338">
        <f t="shared" si="21"/>
        <v>360</v>
      </c>
      <c r="G488" s="346">
        <v>291</v>
      </c>
    </row>
    <row r="489" spans="1:7">
      <c r="A489" s="758"/>
      <c r="B489" s="758"/>
      <c r="C489" s="95" t="s">
        <v>4262</v>
      </c>
      <c r="D489" s="338">
        <v>3</v>
      </c>
      <c r="E489" s="346">
        <v>40</v>
      </c>
      <c r="F489" s="338">
        <f t="shared" si="21"/>
        <v>120</v>
      </c>
      <c r="G489" s="346">
        <v>291</v>
      </c>
    </row>
    <row r="490" spans="1:7">
      <c r="A490" s="758"/>
      <c r="B490" s="758"/>
      <c r="C490" s="95" t="s">
        <v>4261</v>
      </c>
      <c r="D490" s="338">
        <v>20</v>
      </c>
      <c r="E490" s="346">
        <v>80</v>
      </c>
      <c r="F490" s="338">
        <f t="shared" si="21"/>
        <v>1600</v>
      </c>
      <c r="G490" s="346">
        <v>291</v>
      </c>
    </row>
    <row r="491" spans="1:7">
      <c r="A491" s="758"/>
      <c r="B491" s="758"/>
      <c r="C491" s="95" t="s">
        <v>4271</v>
      </c>
      <c r="D491" s="338">
        <v>2.5</v>
      </c>
      <c r="E491" s="346">
        <v>100</v>
      </c>
      <c r="F491" s="338">
        <f t="shared" si="21"/>
        <v>250</v>
      </c>
      <c r="G491" s="346">
        <v>291</v>
      </c>
    </row>
    <row r="492" spans="1:7">
      <c r="A492" s="758"/>
      <c r="B492" s="758"/>
      <c r="C492" s="95" t="s">
        <v>4272</v>
      </c>
      <c r="D492" s="338">
        <v>50</v>
      </c>
      <c r="E492" s="346">
        <v>10</v>
      </c>
      <c r="F492" s="338">
        <f t="shared" si="21"/>
        <v>500</v>
      </c>
      <c r="G492" s="346">
        <v>291</v>
      </c>
    </row>
    <row r="493" spans="1:7">
      <c r="A493" s="758"/>
      <c r="B493" s="758"/>
      <c r="C493" s="95" t="s">
        <v>4273</v>
      </c>
      <c r="D493" s="338">
        <v>150</v>
      </c>
      <c r="E493" s="346">
        <v>20</v>
      </c>
      <c r="F493" s="338">
        <f t="shared" si="21"/>
        <v>3000</v>
      </c>
      <c r="G493" s="346">
        <v>291</v>
      </c>
    </row>
    <row r="494" spans="1:7">
      <c r="A494" s="758"/>
      <c r="B494" s="758"/>
      <c r="C494" s="95" t="s">
        <v>4274</v>
      </c>
      <c r="D494" s="338">
        <v>80</v>
      </c>
      <c r="E494" s="346">
        <v>6</v>
      </c>
      <c r="F494" s="338">
        <f t="shared" si="21"/>
        <v>480</v>
      </c>
      <c r="G494" s="346">
        <v>291</v>
      </c>
    </row>
    <row r="495" spans="1:7">
      <c r="A495" s="750" t="s">
        <v>342</v>
      </c>
      <c r="B495" s="750"/>
      <c r="C495" s="750"/>
      <c r="D495" s="750"/>
      <c r="E495" s="750"/>
      <c r="F495" s="357">
        <v>10385224</v>
      </c>
      <c r="G495" s="358"/>
    </row>
  </sheetData>
  <mergeCells count="17">
    <mergeCell ref="A1:G1"/>
    <mergeCell ref="A2:G2"/>
    <mergeCell ref="A3:G3"/>
    <mergeCell ref="A4:G4"/>
    <mergeCell ref="A5:G5"/>
    <mergeCell ref="A495:E495"/>
    <mergeCell ref="A8:A279"/>
    <mergeCell ref="B8:B279"/>
    <mergeCell ref="A280:A343"/>
    <mergeCell ref="B280:B343"/>
    <mergeCell ref="A411:A417"/>
    <mergeCell ref="B411:B417"/>
    <mergeCell ref="A419:A494"/>
    <mergeCell ref="B419:B494"/>
    <mergeCell ref="A418:E418"/>
    <mergeCell ref="A344:A410"/>
    <mergeCell ref="B344:B410"/>
  </mergeCells>
  <printOptions horizontalCentered="1"/>
  <pageMargins left="0.70866141732283472" right="0.70866141732283472" top="0.74803149606299213" bottom="0.74803149606299213" header="0.31496062992125984" footer="0.31496062992125984"/>
  <pageSetup scale="54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6"/>
  <sheetViews>
    <sheetView view="pageBreakPreview" zoomScale="60" zoomScaleNormal="100" workbookViewId="0">
      <selection activeCell="D19" sqref="D19"/>
    </sheetView>
  </sheetViews>
  <sheetFormatPr baseColWidth="10" defaultRowHeight="15"/>
  <cols>
    <col min="1" max="1" width="21.140625" customWidth="1"/>
    <col min="2" max="2" width="22.28515625" customWidth="1"/>
    <col min="3" max="3" width="28.140625" customWidth="1"/>
    <col min="4" max="5" width="14" customWidth="1"/>
    <col min="6" max="6" width="19.140625" customWidth="1"/>
    <col min="7" max="7" width="15.42578125" customWidth="1"/>
  </cols>
  <sheetData>
    <row r="1" spans="1:7">
      <c r="A1" s="166" t="s">
        <v>0</v>
      </c>
      <c r="B1" s="247"/>
      <c r="C1" s="247"/>
      <c r="D1" s="229"/>
      <c r="E1" s="229"/>
      <c r="F1" s="229"/>
      <c r="G1" s="230"/>
    </row>
    <row r="2" spans="1:7">
      <c r="A2" s="248" t="s">
        <v>311</v>
      </c>
      <c r="B2" s="247"/>
      <c r="C2" s="247"/>
      <c r="D2" s="229"/>
      <c r="E2" s="229"/>
      <c r="F2" s="229"/>
      <c r="G2" s="230"/>
    </row>
    <row r="3" spans="1:7">
      <c r="A3" s="248" t="s">
        <v>2770</v>
      </c>
      <c r="B3" s="247"/>
      <c r="C3" s="247"/>
      <c r="D3" s="229"/>
      <c r="E3" s="229"/>
      <c r="F3" s="229"/>
      <c r="G3" s="230"/>
    </row>
    <row r="4" spans="1:7">
      <c r="A4" s="248" t="s">
        <v>309</v>
      </c>
      <c r="B4" s="249"/>
      <c r="C4" s="249"/>
      <c r="D4" s="231"/>
      <c r="E4" s="231"/>
      <c r="F4" s="231"/>
      <c r="G4" s="232"/>
    </row>
    <row r="5" spans="1:7" ht="15.75" thickBot="1">
      <c r="A5" s="229"/>
      <c r="B5" s="228"/>
      <c r="C5" s="228"/>
      <c r="D5" s="229"/>
      <c r="E5" s="229"/>
      <c r="F5" s="229"/>
      <c r="G5" s="230"/>
    </row>
    <row r="6" spans="1:7" ht="38.25" customHeight="1">
      <c r="A6" s="237" t="s">
        <v>839</v>
      </c>
      <c r="B6" s="238" t="s">
        <v>1</v>
      </c>
      <c r="C6" s="239" t="s">
        <v>2</v>
      </c>
      <c r="D6" s="238" t="s">
        <v>2579</v>
      </c>
      <c r="E6" s="238" t="s">
        <v>4</v>
      </c>
      <c r="F6" s="238" t="s">
        <v>5</v>
      </c>
      <c r="G6" s="240" t="s">
        <v>310</v>
      </c>
    </row>
    <row r="7" spans="1:7" ht="15" customHeight="1">
      <c r="A7" s="763" t="s">
        <v>2774</v>
      </c>
      <c r="B7" s="762" t="s">
        <v>7</v>
      </c>
      <c r="C7" s="241" t="s">
        <v>2775</v>
      </c>
      <c r="D7" s="242">
        <v>18766.66</v>
      </c>
      <c r="E7" s="188">
        <v>12</v>
      </c>
      <c r="F7" s="233">
        <f t="shared" ref="F7:F70" si="0">D7*E7</f>
        <v>225199.91999999998</v>
      </c>
      <c r="G7" s="577">
        <v>111</v>
      </c>
    </row>
    <row r="8" spans="1:7">
      <c r="A8" s="764"/>
      <c r="B8" s="762"/>
      <c r="C8" s="241" t="s">
        <v>2776</v>
      </c>
      <c r="D8" s="242">
        <v>39840</v>
      </c>
      <c r="E8" s="188">
        <v>12</v>
      </c>
      <c r="F8" s="233">
        <f t="shared" si="0"/>
        <v>478080</v>
      </c>
      <c r="G8" s="577">
        <v>113</v>
      </c>
    </row>
    <row r="9" spans="1:7">
      <c r="A9" s="764"/>
      <c r="B9" s="762"/>
      <c r="C9" s="241" t="s">
        <v>2777</v>
      </c>
      <c r="D9" s="242">
        <v>25</v>
      </c>
      <c r="E9" s="188">
        <v>300</v>
      </c>
      <c r="F9" s="233">
        <f t="shared" si="0"/>
        <v>7500</v>
      </c>
      <c r="G9" s="577">
        <v>116</v>
      </c>
    </row>
    <row r="10" spans="1:7" ht="33" customHeight="1">
      <c r="A10" s="764"/>
      <c r="B10" s="762"/>
      <c r="C10" s="243" t="s">
        <v>2778</v>
      </c>
      <c r="D10" s="242">
        <v>677</v>
      </c>
      <c r="E10" s="188">
        <v>90</v>
      </c>
      <c r="F10" s="233">
        <f t="shared" si="0"/>
        <v>60930</v>
      </c>
      <c r="G10" s="577">
        <v>158</v>
      </c>
    </row>
    <row r="11" spans="1:7">
      <c r="A11" s="764"/>
      <c r="B11" s="762"/>
      <c r="C11" s="243" t="s">
        <v>2779</v>
      </c>
      <c r="D11" s="242">
        <v>2600</v>
      </c>
      <c r="E11" s="188">
        <v>10</v>
      </c>
      <c r="F11" s="233">
        <f t="shared" si="0"/>
        <v>26000</v>
      </c>
      <c r="G11" s="577">
        <v>158</v>
      </c>
    </row>
    <row r="12" spans="1:7" ht="24">
      <c r="A12" s="764"/>
      <c r="B12" s="762"/>
      <c r="C12" s="243" t="s">
        <v>2780</v>
      </c>
      <c r="D12" s="242">
        <v>164</v>
      </c>
      <c r="E12" s="188">
        <v>2</v>
      </c>
      <c r="F12" s="233">
        <f t="shared" si="0"/>
        <v>328</v>
      </c>
      <c r="G12" s="577">
        <v>158</v>
      </c>
    </row>
    <row r="13" spans="1:7">
      <c r="A13" s="764"/>
      <c r="B13" s="762"/>
      <c r="C13" s="243" t="s">
        <v>2781</v>
      </c>
      <c r="D13" s="242">
        <v>336</v>
      </c>
      <c r="E13" s="188">
        <v>80</v>
      </c>
      <c r="F13" s="233">
        <f t="shared" si="0"/>
        <v>26880</v>
      </c>
      <c r="G13" s="577">
        <v>158</v>
      </c>
    </row>
    <row r="14" spans="1:7">
      <c r="A14" s="764"/>
      <c r="B14" s="762"/>
      <c r="C14" s="243" t="s">
        <v>2782</v>
      </c>
      <c r="D14" s="242">
        <v>266</v>
      </c>
      <c r="E14" s="188">
        <v>100</v>
      </c>
      <c r="F14" s="233">
        <f t="shared" si="0"/>
        <v>26600</v>
      </c>
      <c r="G14" s="577">
        <v>158</v>
      </c>
    </row>
    <row r="15" spans="1:7">
      <c r="A15" s="764"/>
      <c r="B15" s="762"/>
      <c r="C15" s="243" t="s">
        <v>2783</v>
      </c>
      <c r="D15" s="242">
        <v>5910</v>
      </c>
      <c r="E15" s="188">
        <v>2</v>
      </c>
      <c r="F15" s="233">
        <f t="shared" si="0"/>
        <v>11820</v>
      </c>
      <c r="G15" s="577">
        <v>158</v>
      </c>
    </row>
    <row r="16" spans="1:7" ht="24">
      <c r="A16" s="764"/>
      <c r="B16" s="762"/>
      <c r="C16" s="243" t="s">
        <v>2784</v>
      </c>
      <c r="D16" s="242">
        <v>6344</v>
      </c>
      <c r="E16" s="188">
        <v>2</v>
      </c>
      <c r="F16" s="233">
        <f t="shared" si="0"/>
        <v>12688</v>
      </c>
      <c r="G16" s="577">
        <v>158</v>
      </c>
    </row>
    <row r="17" spans="1:7">
      <c r="A17" s="764"/>
      <c r="B17" s="762"/>
      <c r="C17" s="243" t="s">
        <v>2785</v>
      </c>
      <c r="D17" s="242">
        <v>18350</v>
      </c>
      <c r="E17" s="188">
        <v>5</v>
      </c>
      <c r="F17" s="233">
        <f t="shared" si="0"/>
        <v>91750</v>
      </c>
      <c r="G17" s="577">
        <v>158</v>
      </c>
    </row>
    <row r="18" spans="1:7">
      <c r="A18" s="764"/>
      <c r="B18" s="762"/>
      <c r="C18" s="243" t="s">
        <v>2786</v>
      </c>
      <c r="D18" s="242">
        <v>4250</v>
      </c>
      <c r="E18" s="188">
        <v>2</v>
      </c>
      <c r="F18" s="233">
        <f t="shared" si="0"/>
        <v>8500</v>
      </c>
      <c r="G18" s="577">
        <v>158</v>
      </c>
    </row>
    <row r="19" spans="1:7" ht="24">
      <c r="A19" s="764"/>
      <c r="B19" s="762"/>
      <c r="C19" s="243" t="s">
        <v>2787</v>
      </c>
      <c r="D19" s="242">
        <v>1600</v>
      </c>
      <c r="E19" s="188">
        <v>1</v>
      </c>
      <c r="F19" s="233">
        <f t="shared" si="0"/>
        <v>1600</v>
      </c>
      <c r="G19" s="577">
        <v>158</v>
      </c>
    </row>
    <row r="20" spans="1:7" ht="24">
      <c r="A20" s="764"/>
      <c r="B20" s="762"/>
      <c r="C20" s="243" t="s">
        <v>2788</v>
      </c>
      <c r="D20" s="242">
        <v>5200</v>
      </c>
      <c r="E20" s="188">
        <v>1</v>
      </c>
      <c r="F20" s="233">
        <f t="shared" si="0"/>
        <v>5200</v>
      </c>
      <c r="G20" s="577">
        <v>158</v>
      </c>
    </row>
    <row r="21" spans="1:7">
      <c r="A21" s="764"/>
      <c r="B21" s="762"/>
      <c r="C21" s="243" t="s">
        <v>2789</v>
      </c>
      <c r="D21" s="242">
        <v>10000</v>
      </c>
      <c r="E21" s="188">
        <v>1</v>
      </c>
      <c r="F21" s="233">
        <f t="shared" si="0"/>
        <v>10000</v>
      </c>
      <c r="G21" s="577">
        <v>158</v>
      </c>
    </row>
    <row r="22" spans="1:7" ht="36">
      <c r="A22" s="764"/>
      <c r="B22" s="762"/>
      <c r="C22" s="243" t="s">
        <v>495</v>
      </c>
      <c r="D22" s="242">
        <v>3750</v>
      </c>
      <c r="E22" s="188">
        <v>12</v>
      </c>
      <c r="F22" s="233">
        <f t="shared" si="0"/>
        <v>45000</v>
      </c>
      <c r="G22" s="577">
        <v>162</v>
      </c>
    </row>
    <row r="23" spans="1:7" ht="36">
      <c r="A23" s="764"/>
      <c r="B23" s="762"/>
      <c r="C23" s="243" t="s">
        <v>2790</v>
      </c>
      <c r="D23" s="242">
        <v>2500</v>
      </c>
      <c r="E23" s="188">
        <v>12</v>
      </c>
      <c r="F23" s="233">
        <f t="shared" si="0"/>
        <v>30000</v>
      </c>
      <c r="G23" s="577">
        <v>169</v>
      </c>
    </row>
    <row r="24" spans="1:7" ht="24">
      <c r="A24" s="764"/>
      <c r="B24" s="762"/>
      <c r="C24" s="243" t="s">
        <v>809</v>
      </c>
      <c r="D24" s="242">
        <v>2000</v>
      </c>
      <c r="E24" s="188">
        <v>7</v>
      </c>
      <c r="F24" s="233">
        <f t="shared" si="0"/>
        <v>14000</v>
      </c>
      <c r="G24" s="577">
        <v>196</v>
      </c>
    </row>
    <row r="25" spans="1:7" ht="24">
      <c r="A25" s="764"/>
      <c r="B25" s="762"/>
      <c r="C25" s="243" t="s">
        <v>27</v>
      </c>
      <c r="D25" s="242">
        <v>1000</v>
      </c>
      <c r="E25" s="188">
        <v>12</v>
      </c>
      <c r="F25" s="233">
        <f t="shared" si="0"/>
        <v>12000</v>
      </c>
      <c r="G25" s="577">
        <v>199</v>
      </c>
    </row>
    <row r="26" spans="1:7" ht="24">
      <c r="A26" s="764"/>
      <c r="B26" s="762"/>
      <c r="C26" s="227" t="s">
        <v>2791</v>
      </c>
      <c r="D26" s="244">
        <v>11.3</v>
      </c>
      <c r="E26" s="188">
        <v>500</v>
      </c>
      <c r="F26" s="233">
        <f t="shared" si="0"/>
        <v>5650</v>
      </c>
      <c r="G26" s="577">
        <v>211</v>
      </c>
    </row>
    <row r="27" spans="1:7">
      <c r="A27" s="764"/>
      <c r="B27" s="762"/>
      <c r="C27" s="227" t="s">
        <v>2792</v>
      </c>
      <c r="D27" s="244">
        <v>3.7</v>
      </c>
      <c r="E27" s="188">
        <v>500</v>
      </c>
      <c r="F27" s="233">
        <f t="shared" si="0"/>
        <v>1850</v>
      </c>
      <c r="G27" s="577">
        <v>211</v>
      </c>
    </row>
    <row r="28" spans="1:7">
      <c r="A28" s="764"/>
      <c r="B28" s="762"/>
      <c r="C28" s="227" t="s">
        <v>2793</v>
      </c>
      <c r="D28" s="244">
        <v>15</v>
      </c>
      <c r="E28" s="188">
        <v>75</v>
      </c>
      <c r="F28" s="233">
        <f t="shared" si="0"/>
        <v>1125</v>
      </c>
      <c r="G28" s="577">
        <v>211</v>
      </c>
    </row>
    <row r="29" spans="1:7">
      <c r="A29" s="764"/>
      <c r="B29" s="762"/>
      <c r="C29" s="227" t="s">
        <v>2794</v>
      </c>
      <c r="D29" s="244">
        <v>5</v>
      </c>
      <c r="E29" s="188">
        <v>35</v>
      </c>
      <c r="F29" s="233">
        <f t="shared" si="0"/>
        <v>175</v>
      </c>
      <c r="G29" s="577">
        <v>211</v>
      </c>
    </row>
    <row r="30" spans="1:7">
      <c r="A30" s="764"/>
      <c r="B30" s="762"/>
      <c r="C30" s="227" t="s">
        <v>2795</v>
      </c>
      <c r="D30" s="244">
        <v>10</v>
      </c>
      <c r="E30" s="188">
        <v>35</v>
      </c>
      <c r="F30" s="233">
        <f t="shared" si="0"/>
        <v>350</v>
      </c>
      <c r="G30" s="577">
        <v>211</v>
      </c>
    </row>
    <row r="31" spans="1:7">
      <c r="A31" s="764"/>
      <c r="B31" s="762"/>
      <c r="C31" s="227" t="s">
        <v>2796</v>
      </c>
      <c r="D31" s="244">
        <v>15</v>
      </c>
      <c r="E31" s="188">
        <v>12</v>
      </c>
      <c r="F31" s="233">
        <f t="shared" si="0"/>
        <v>180</v>
      </c>
      <c r="G31" s="577">
        <v>211</v>
      </c>
    </row>
    <row r="32" spans="1:7">
      <c r="A32" s="764"/>
      <c r="B32" s="762"/>
      <c r="C32" s="227" t="s">
        <v>2797</v>
      </c>
      <c r="D32" s="244">
        <v>8</v>
      </c>
      <c r="E32" s="188">
        <v>35</v>
      </c>
      <c r="F32" s="233">
        <f t="shared" si="0"/>
        <v>280</v>
      </c>
      <c r="G32" s="577">
        <v>211</v>
      </c>
    </row>
    <row r="33" spans="1:7">
      <c r="A33" s="764"/>
      <c r="B33" s="762"/>
      <c r="C33" s="227" t="s">
        <v>2798</v>
      </c>
      <c r="D33" s="244">
        <v>4</v>
      </c>
      <c r="E33" s="188">
        <v>35</v>
      </c>
      <c r="F33" s="233">
        <f t="shared" si="0"/>
        <v>140</v>
      </c>
      <c r="G33" s="577">
        <v>211</v>
      </c>
    </row>
    <row r="34" spans="1:7">
      <c r="A34" s="764"/>
      <c r="B34" s="762"/>
      <c r="C34" s="227" t="s">
        <v>2799</v>
      </c>
      <c r="D34" s="244">
        <v>40</v>
      </c>
      <c r="E34" s="188">
        <v>300</v>
      </c>
      <c r="F34" s="233">
        <f t="shared" si="0"/>
        <v>12000</v>
      </c>
      <c r="G34" s="577">
        <v>211</v>
      </c>
    </row>
    <row r="35" spans="1:7">
      <c r="A35" s="764"/>
      <c r="B35" s="762"/>
      <c r="C35" s="227" t="s">
        <v>318</v>
      </c>
      <c r="D35" s="244">
        <v>25</v>
      </c>
      <c r="E35" s="188">
        <v>100</v>
      </c>
      <c r="F35" s="233">
        <f t="shared" si="0"/>
        <v>2500</v>
      </c>
      <c r="G35" s="577">
        <v>211</v>
      </c>
    </row>
    <row r="36" spans="1:7">
      <c r="A36" s="764"/>
      <c r="B36" s="762"/>
      <c r="C36" s="227" t="s">
        <v>2800</v>
      </c>
      <c r="D36" s="242">
        <v>9.5</v>
      </c>
      <c r="E36" s="188">
        <v>30</v>
      </c>
      <c r="F36" s="233">
        <f t="shared" si="0"/>
        <v>285</v>
      </c>
      <c r="G36" s="577">
        <v>232</v>
      </c>
    </row>
    <row r="37" spans="1:7">
      <c r="A37" s="764"/>
      <c r="B37" s="762"/>
      <c r="C37" s="227" t="s">
        <v>2801</v>
      </c>
      <c r="D37" s="244">
        <v>5.6</v>
      </c>
      <c r="E37" s="188">
        <v>100</v>
      </c>
      <c r="F37" s="233">
        <f t="shared" si="0"/>
        <v>560</v>
      </c>
      <c r="G37" s="577">
        <v>243</v>
      </c>
    </row>
    <row r="38" spans="1:7">
      <c r="A38" s="764"/>
      <c r="B38" s="762"/>
      <c r="C38" s="227" t="s">
        <v>2802</v>
      </c>
      <c r="D38" s="244">
        <v>4</v>
      </c>
      <c r="E38" s="188">
        <v>100</v>
      </c>
      <c r="F38" s="233">
        <f t="shared" si="0"/>
        <v>400</v>
      </c>
      <c r="G38" s="577">
        <v>243</v>
      </c>
    </row>
    <row r="39" spans="1:7">
      <c r="A39" s="764"/>
      <c r="B39" s="762"/>
      <c r="C39" s="227" t="s">
        <v>2803</v>
      </c>
      <c r="D39" s="244">
        <v>1.5</v>
      </c>
      <c r="E39" s="188">
        <v>100</v>
      </c>
      <c r="F39" s="233">
        <f t="shared" si="0"/>
        <v>150</v>
      </c>
      <c r="G39" s="577">
        <v>243</v>
      </c>
    </row>
    <row r="40" spans="1:7">
      <c r="A40" s="764"/>
      <c r="B40" s="762"/>
      <c r="C40" s="227" t="s">
        <v>2804</v>
      </c>
      <c r="D40" s="242">
        <v>496.08</v>
      </c>
      <c r="E40" s="188">
        <v>20</v>
      </c>
      <c r="F40" s="233">
        <f t="shared" si="0"/>
        <v>9921.6</v>
      </c>
      <c r="G40" s="577">
        <v>243</v>
      </c>
    </row>
    <row r="41" spans="1:7">
      <c r="A41" s="764"/>
      <c r="B41" s="762"/>
      <c r="C41" s="227" t="s">
        <v>2805</v>
      </c>
      <c r="D41" s="242">
        <v>159.16</v>
      </c>
      <c r="E41" s="188">
        <v>75</v>
      </c>
      <c r="F41" s="233">
        <f t="shared" si="0"/>
        <v>11937</v>
      </c>
      <c r="G41" s="577">
        <v>243</v>
      </c>
    </row>
    <row r="42" spans="1:7" ht="24">
      <c r="A42" s="764"/>
      <c r="B42" s="762"/>
      <c r="C42" s="227" t="s">
        <v>2806</v>
      </c>
      <c r="D42" s="244">
        <v>1.2</v>
      </c>
      <c r="E42" s="188">
        <v>100</v>
      </c>
      <c r="F42" s="233">
        <f t="shared" si="0"/>
        <v>120</v>
      </c>
      <c r="G42" s="578">
        <v>244</v>
      </c>
    </row>
    <row r="43" spans="1:7" ht="24">
      <c r="A43" s="764"/>
      <c r="B43" s="762"/>
      <c r="C43" s="227" t="s">
        <v>2807</v>
      </c>
      <c r="D43" s="244">
        <v>3.75</v>
      </c>
      <c r="E43" s="188">
        <v>500</v>
      </c>
      <c r="F43" s="233">
        <f t="shared" si="0"/>
        <v>1875</v>
      </c>
      <c r="G43" s="577">
        <v>244</v>
      </c>
    </row>
    <row r="44" spans="1:7">
      <c r="A44" s="764"/>
      <c r="B44" s="766" t="s">
        <v>3044</v>
      </c>
      <c r="C44" s="227" t="s">
        <v>3045</v>
      </c>
      <c r="D44" s="234">
        <v>12</v>
      </c>
      <c r="E44" s="188">
        <v>200</v>
      </c>
      <c r="F44" s="233">
        <f t="shared" si="0"/>
        <v>2400</v>
      </c>
      <c r="G44" s="577">
        <v>244</v>
      </c>
    </row>
    <row r="45" spans="1:7">
      <c r="A45" s="764"/>
      <c r="B45" s="766"/>
      <c r="C45" s="227" t="s">
        <v>3046</v>
      </c>
      <c r="D45" s="234">
        <v>13.5</v>
      </c>
      <c r="E45" s="188">
        <v>200</v>
      </c>
      <c r="F45" s="233">
        <f t="shared" si="0"/>
        <v>2700</v>
      </c>
      <c r="G45" s="577">
        <v>244</v>
      </c>
    </row>
    <row r="46" spans="1:7">
      <c r="A46" s="764"/>
      <c r="B46" s="766"/>
      <c r="C46" s="227" t="s">
        <v>3047</v>
      </c>
      <c r="D46" s="234">
        <v>3.5</v>
      </c>
      <c r="E46" s="188">
        <v>100</v>
      </c>
      <c r="F46" s="233">
        <f t="shared" si="0"/>
        <v>350</v>
      </c>
      <c r="G46" s="577">
        <v>244</v>
      </c>
    </row>
    <row r="47" spans="1:7" ht="24">
      <c r="A47" s="764"/>
      <c r="B47" s="766"/>
      <c r="C47" s="227" t="s">
        <v>3048</v>
      </c>
      <c r="D47" s="233">
        <v>30</v>
      </c>
      <c r="E47" s="188">
        <v>300</v>
      </c>
      <c r="F47" s="233">
        <f t="shared" si="0"/>
        <v>9000</v>
      </c>
      <c r="G47" s="577">
        <v>241</v>
      </c>
    </row>
    <row r="48" spans="1:7" ht="24">
      <c r="A48" s="764"/>
      <c r="B48" s="766"/>
      <c r="C48" s="227" t="s">
        <v>3049</v>
      </c>
      <c r="D48" s="233">
        <v>28</v>
      </c>
      <c r="E48" s="188">
        <v>500</v>
      </c>
      <c r="F48" s="233">
        <f t="shared" si="0"/>
        <v>14000</v>
      </c>
      <c r="G48" s="577">
        <v>241</v>
      </c>
    </row>
    <row r="49" spans="1:7">
      <c r="A49" s="764"/>
      <c r="B49" s="766"/>
      <c r="C49" s="227" t="s">
        <v>3050</v>
      </c>
      <c r="D49" s="233">
        <v>0.6</v>
      </c>
      <c r="E49" s="188">
        <v>500</v>
      </c>
      <c r="F49" s="233">
        <f t="shared" si="0"/>
        <v>300</v>
      </c>
      <c r="G49" s="577">
        <v>243</v>
      </c>
    </row>
    <row r="50" spans="1:7" ht="24">
      <c r="A50" s="764"/>
      <c r="B50" s="766"/>
      <c r="C50" s="227" t="s">
        <v>3051</v>
      </c>
      <c r="D50" s="234">
        <v>0.5</v>
      </c>
      <c r="E50" s="188">
        <v>500</v>
      </c>
      <c r="F50" s="233">
        <f t="shared" si="0"/>
        <v>250</v>
      </c>
      <c r="G50" s="577">
        <v>243</v>
      </c>
    </row>
    <row r="51" spans="1:7">
      <c r="A51" s="764"/>
      <c r="B51" s="766"/>
      <c r="C51" s="227" t="s">
        <v>3052</v>
      </c>
      <c r="D51" s="234">
        <v>0.3</v>
      </c>
      <c r="E51" s="188">
        <v>200</v>
      </c>
      <c r="F51" s="233">
        <f t="shared" si="0"/>
        <v>60</v>
      </c>
      <c r="G51" s="577">
        <v>243</v>
      </c>
    </row>
    <row r="52" spans="1:7">
      <c r="A52" s="764"/>
      <c r="B52" s="766"/>
      <c r="C52" s="227" t="s">
        <v>3053</v>
      </c>
      <c r="D52" s="234">
        <v>0.4</v>
      </c>
      <c r="E52" s="188">
        <v>300</v>
      </c>
      <c r="F52" s="233">
        <f t="shared" si="0"/>
        <v>120</v>
      </c>
      <c r="G52" s="577">
        <v>243</v>
      </c>
    </row>
    <row r="53" spans="1:7">
      <c r="A53" s="764"/>
      <c r="B53" s="766"/>
      <c r="C53" s="227" t="s">
        <v>3054</v>
      </c>
      <c r="D53" s="234">
        <v>0.6</v>
      </c>
      <c r="E53" s="188">
        <v>200</v>
      </c>
      <c r="F53" s="233">
        <f t="shared" si="0"/>
        <v>120</v>
      </c>
      <c r="G53" s="577">
        <v>243</v>
      </c>
    </row>
    <row r="54" spans="1:7">
      <c r="A54" s="764"/>
      <c r="B54" s="766"/>
      <c r="C54" s="241" t="s">
        <v>3055</v>
      </c>
      <c r="D54" s="233">
        <v>0.4</v>
      </c>
      <c r="E54" s="188">
        <v>50000</v>
      </c>
      <c r="F54" s="233">
        <f t="shared" si="0"/>
        <v>20000</v>
      </c>
      <c r="G54" s="577">
        <v>122</v>
      </c>
    </row>
    <row r="55" spans="1:7">
      <c r="A55" s="764"/>
      <c r="B55" s="766" t="s">
        <v>3057</v>
      </c>
      <c r="C55" s="227" t="s">
        <v>3058</v>
      </c>
      <c r="D55" s="234">
        <v>12</v>
      </c>
      <c r="E55" s="188">
        <v>25</v>
      </c>
      <c r="F55" s="233">
        <f t="shared" si="0"/>
        <v>300</v>
      </c>
      <c r="G55" s="577">
        <v>244</v>
      </c>
    </row>
    <row r="56" spans="1:7">
      <c r="A56" s="764"/>
      <c r="B56" s="766"/>
      <c r="C56" s="227" t="s">
        <v>3059</v>
      </c>
      <c r="D56" s="234">
        <v>22.5</v>
      </c>
      <c r="E56" s="188">
        <v>25</v>
      </c>
      <c r="F56" s="233">
        <f t="shared" si="0"/>
        <v>562.5</v>
      </c>
      <c r="G56" s="577">
        <v>244</v>
      </c>
    </row>
    <row r="57" spans="1:7">
      <c r="A57" s="764"/>
      <c r="B57" s="766"/>
      <c r="C57" s="227" t="s">
        <v>3060</v>
      </c>
      <c r="D57" s="234">
        <v>40</v>
      </c>
      <c r="E57" s="188">
        <v>25</v>
      </c>
      <c r="F57" s="233">
        <f t="shared" si="0"/>
        <v>1000</v>
      </c>
      <c r="G57" s="577">
        <v>244</v>
      </c>
    </row>
    <row r="58" spans="1:7">
      <c r="A58" s="764"/>
      <c r="B58" s="766"/>
      <c r="C58" s="227" t="s">
        <v>3061</v>
      </c>
      <c r="D58" s="233">
        <v>634.79999999999995</v>
      </c>
      <c r="E58" s="188">
        <v>20</v>
      </c>
      <c r="F58" s="233">
        <f t="shared" si="0"/>
        <v>12696</v>
      </c>
      <c r="G58" s="577">
        <v>267</v>
      </c>
    </row>
    <row r="59" spans="1:7">
      <c r="A59" s="764"/>
      <c r="B59" s="766"/>
      <c r="C59" s="227" t="s">
        <v>3062</v>
      </c>
      <c r="D59" s="233">
        <v>598.24</v>
      </c>
      <c r="E59" s="188">
        <v>20</v>
      </c>
      <c r="F59" s="233">
        <f t="shared" si="0"/>
        <v>11964.8</v>
      </c>
      <c r="G59" s="577">
        <v>267</v>
      </c>
    </row>
    <row r="60" spans="1:7">
      <c r="A60" s="764"/>
      <c r="B60" s="766"/>
      <c r="C60" s="227" t="s">
        <v>3063</v>
      </c>
      <c r="D60" s="233">
        <v>98</v>
      </c>
      <c r="E60" s="188">
        <v>24</v>
      </c>
      <c r="F60" s="233">
        <f t="shared" si="0"/>
        <v>2352</v>
      </c>
      <c r="G60" s="577">
        <v>267</v>
      </c>
    </row>
    <row r="61" spans="1:7">
      <c r="A61" s="764"/>
      <c r="B61" s="766"/>
      <c r="C61" s="227" t="s">
        <v>3064</v>
      </c>
      <c r="D61" s="233">
        <v>98</v>
      </c>
      <c r="E61" s="236">
        <v>24</v>
      </c>
      <c r="F61" s="233">
        <f t="shared" si="0"/>
        <v>2352</v>
      </c>
      <c r="G61" s="577">
        <v>267</v>
      </c>
    </row>
    <row r="62" spans="1:7">
      <c r="A62" s="764"/>
      <c r="B62" s="766"/>
      <c r="C62" s="227" t="s">
        <v>3065</v>
      </c>
      <c r="D62" s="233">
        <v>98</v>
      </c>
      <c r="E62" s="235">
        <v>24</v>
      </c>
      <c r="F62" s="233">
        <f t="shared" si="0"/>
        <v>2352</v>
      </c>
      <c r="G62" s="577">
        <v>267</v>
      </c>
    </row>
    <row r="63" spans="1:7">
      <c r="A63" s="764"/>
      <c r="B63" s="766"/>
      <c r="C63" s="227" t="s">
        <v>3066</v>
      </c>
      <c r="D63" s="233">
        <v>98</v>
      </c>
      <c r="E63" s="235">
        <v>24</v>
      </c>
      <c r="F63" s="233">
        <f t="shared" si="0"/>
        <v>2352</v>
      </c>
      <c r="G63" s="577">
        <v>267</v>
      </c>
    </row>
    <row r="64" spans="1:7">
      <c r="A64" s="764"/>
      <c r="B64" s="766"/>
      <c r="C64" s="227" t="s">
        <v>3067</v>
      </c>
      <c r="D64" s="233">
        <v>138</v>
      </c>
      <c r="E64" s="235">
        <v>24</v>
      </c>
      <c r="F64" s="233">
        <f t="shared" si="0"/>
        <v>3312</v>
      </c>
      <c r="G64" s="577">
        <v>267</v>
      </c>
    </row>
    <row r="65" spans="1:7" ht="24">
      <c r="A65" s="764"/>
      <c r="B65" s="766"/>
      <c r="C65" s="227" t="s">
        <v>3068</v>
      </c>
      <c r="D65" s="233">
        <v>197.91</v>
      </c>
      <c r="E65" s="235">
        <v>30</v>
      </c>
      <c r="F65" s="233">
        <f t="shared" si="0"/>
        <v>5937.3</v>
      </c>
      <c r="G65" s="577">
        <v>267</v>
      </c>
    </row>
    <row r="66" spans="1:7">
      <c r="A66" s="764"/>
      <c r="B66" s="766"/>
      <c r="C66" s="227" t="s">
        <v>3069</v>
      </c>
      <c r="D66" s="233">
        <v>488.88</v>
      </c>
      <c r="E66" s="235">
        <v>25</v>
      </c>
      <c r="F66" s="233">
        <f t="shared" si="0"/>
        <v>12222</v>
      </c>
      <c r="G66" s="577">
        <v>267</v>
      </c>
    </row>
    <row r="67" spans="1:7">
      <c r="A67" s="764"/>
      <c r="B67" s="766"/>
      <c r="C67" s="227" t="s">
        <v>3070</v>
      </c>
      <c r="D67" s="233">
        <v>118</v>
      </c>
      <c r="E67" s="235">
        <v>30</v>
      </c>
      <c r="F67" s="233">
        <f t="shared" si="0"/>
        <v>3540</v>
      </c>
      <c r="G67" s="577">
        <v>267</v>
      </c>
    </row>
    <row r="68" spans="1:7">
      <c r="A68" s="764"/>
      <c r="B68" s="766"/>
      <c r="C68" s="227" t="s">
        <v>3071</v>
      </c>
      <c r="D68" s="233">
        <v>185.8</v>
      </c>
      <c r="E68" s="235">
        <v>30</v>
      </c>
      <c r="F68" s="233">
        <f t="shared" si="0"/>
        <v>5574</v>
      </c>
      <c r="G68" s="577">
        <v>267</v>
      </c>
    </row>
    <row r="69" spans="1:7" ht="24">
      <c r="A69" s="764"/>
      <c r="B69" s="766"/>
      <c r="C69" s="227" t="s">
        <v>3072</v>
      </c>
      <c r="D69" s="233">
        <v>636</v>
      </c>
      <c r="E69" s="235">
        <v>12</v>
      </c>
      <c r="F69" s="233">
        <f t="shared" si="0"/>
        <v>7632</v>
      </c>
      <c r="G69" s="577">
        <v>267</v>
      </c>
    </row>
    <row r="70" spans="1:7">
      <c r="A70" s="764"/>
      <c r="B70" s="766"/>
      <c r="C70" s="227" t="s">
        <v>3073</v>
      </c>
      <c r="D70" s="233">
        <v>118</v>
      </c>
      <c r="E70" s="235">
        <v>50</v>
      </c>
      <c r="F70" s="233">
        <f t="shared" si="0"/>
        <v>5900</v>
      </c>
      <c r="G70" s="577">
        <v>267</v>
      </c>
    </row>
    <row r="71" spans="1:7" ht="24">
      <c r="A71" s="764"/>
      <c r="B71" s="766"/>
      <c r="C71" s="227" t="s">
        <v>3074</v>
      </c>
      <c r="D71" s="234">
        <v>6.5</v>
      </c>
      <c r="E71" s="188">
        <v>50</v>
      </c>
      <c r="F71" s="233">
        <f t="shared" ref="F71:F99" si="1">D71*E71</f>
        <v>325</v>
      </c>
      <c r="G71" s="577">
        <v>283</v>
      </c>
    </row>
    <row r="72" spans="1:7" ht="24">
      <c r="A72" s="764"/>
      <c r="B72" s="766"/>
      <c r="C72" s="227" t="s">
        <v>3075</v>
      </c>
      <c r="D72" s="234">
        <v>1</v>
      </c>
      <c r="E72" s="188">
        <v>600</v>
      </c>
      <c r="F72" s="233">
        <f t="shared" si="1"/>
        <v>600</v>
      </c>
      <c r="G72" s="579">
        <v>291</v>
      </c>
    </row>
    <row r="73" spans="1:7">
      <c r="A73" s="764"/>
      <c r="B73" s="766"/>
      <c r="C73" s="227" t="s">
        <v>3076</v>
      </c>
      <c r="D73" s="234">
        <v>5</v>
      </c>
      <c r="E73" s="188">
        <v>200</v>
      </c>
      <c r="F73" s="233">
        <f t="shared" si="1"/>
        <v>1000</v>
      </c>
      <c r="G73" s="577">
        <v>291</v>
      </c>
    </row>
    <row r="74" spans="1:7">
      <c r="A74" s="764"/>
      <c r="B74" s="766"/>
      <c r="C74" s="227" t="s">
        <v>3077</v>
      </c>
      <c r="D74" s="234">
        <v>9</v>
      </c>
      <c r="E74" s="188">
        <v>200</v>
      </c>
      <c r="F74" s="233">
        <f t="shared" si="1"/>
        <v>1800</v>
      </c>
      <c r="G74" s="577">
        <v>291</v>
      </c>
    </row>
    <row r="75" spans="1:7">
      <c r="A75" s="764"/>
      <c r="B75" s="766"/>
      <c r="C75" s="227" t="s">
        <v>3078</v>
      </c>
      <c r="D75" s="234">
        <v>1</v>
      </c>
      <c r="E75" s="188">
        <v>600</v>
      </c>
      <c r="F75" s="233">
        <f t="shared" si="1"/>
        <v>600</v>
      </c>
      <c r="G75" s="577">
        <v>291</v>
      </c>
    </row>
    <row r="76" spans="1:7">
      <c r="A76" s="764"/>
      <c r="B76" s="766"/>
      <c r="C76" s="227" t="s">
        <v>3079</v>
      </c>
      <c r="D76" s="233">
        <v>0.75</v>
      </c>
      <c r="E76" s="188">
        <v>600</v>
      </c>
      <c r="F76" s="233">
        <f t="shared" si="1"/>
        <v>450</v>
      </c>
      <c r="G76" s="577">
        <v>291</v>
      </c>
    </row>
    <row r="77" spans="1:7">
      <c r="A77" s="764"/>
      <c r="B77" s="766"/>
      <c r="C77" s="227" t="s">
        <v>3080</v>
      </c>
      <c r="D77" s="234">
        <v>6</v>
      </c>
      <c r="E77" s="188">
        <v>500</v>
      </c>
      <c r="F77" s="233">
        <f t="shared" si="1"/>
        <v>3000</v>
      </c>
      <c r="G77" s="577">
        <v>291</v>
      </c>
    </row>
    <row r="78" spans="1:7">
      <c r="A78" s="764"/>
      <c r="B78" s="766"/>
      <c r="C78" s="227" t="s">
        <v>3081</v>
      </c>
      <c r="D78" s="234">
        <v>4.9000000000000004</v>
      </c>
      <c r="E78" s="188">
        <v>200</v>
      </c>
      <c r="F78" s="233">
        <f t="shared" si="1"/>
        <v>980.00000000000011</v>
      </c>
      <c r="G78" s="577">
        <v>291</v>
      </c>
    </row>
    <row r="79" spans="1:7">
      <c r="A79" s="764"/>
      <c r="B79" s="766"/>
      <c r="C79" s="227" t="s">
        <v>3082</v>
      </c>
      <c r="D79" s="234">
        <v>4</v>
      </c>
      <c r="E79" s="188">
        <v>300</v>
      </c>
      <c r="F79" s="233">
        <f t="shared" si="1"/>
        <v>1200</v>
      </c>
      <c r="G79" s="577">
        <v>291</v>
      </c>
    </row>
    <row r="80" spans="1:7">
      <c r="A80" s="764"/>
      <c r="B80" s="766"/>
      <c r="C80" s="227" t="s">
        <v>3083</v>
      </c>
      <c r="D80" s="233">
        <v>12.5</v>
      </c>
      <c r="E80" s="188">
        <v>100</v>
      </c>
      <c r="F80" s="233">
        <f t="shared" si="1"/>
        <v>1250</v>
      </c>
      <c r="G80" s="577">
        <v>291</v>
      </c>
    </row>
    <row r="81" spans="1:7">
      <c r="A81" s="764"/>
      <c r="B81" s="766"/>
      <c r="C81" s="227" t="s">
        <v>3084</v>
      </c>
      <c r="D81" s="234">
        <v>4.5</v>
      </c>
      <c r="E81" s="188">
        <v>100</v>
      </c>
      <c r="F81" s="233">
        <f t="shared" si="1"/>
        <v>450</v>
      </c>
      <c r="G81" s="577">
        <v>291</v>
      </c>
    </row>
    <row r="82" spans="1:7">
      <c r="A82" s="764"/>
      <c r="B82" s="766"/>
      <c r="C82" s="227" t="s">
        <v>3085</v>
      </c>
      <c r="D82" s="234">
        <v>5</v>
      </c>
      <c r="E82" s="188">
        <v>200</v>
      </c>
      <c r="F82" s="233">
        <f t="shared" si="1"/>
        <v>1000</v>
      </c>
      <c r="G82" s="577">
        <v>291</v>
      </c>
    </row>
    <row r="83" spans="1:7">
      <c r="A83" s="764"/>
      <c r="B83" s="766"/>
      <c r="C83" s="227" t="s">
        <v>3086</v>
      </c>
      <c r="D83" s="234">
        <v>2.5</v>
      </c>
      <c r="E83" s="188">
        <v>100</v>
      </c>
      <c r="F83" s="233">
        <f t="shared" si="1"/>
        <v>250</v>
      </c>
      <c r="G83" s="577">
        <v>291</v>
      </c>
    </row>
    <row r="84" spans="1:7" ht="24">
      <c r="A84" s="764"/>
      <c r="B84" s="766"/>
      <c r="C84" s="227" t="s">
        <v>3087</v>
      </c>
      <c r="D84" s="234">
        <v>10</v>
      </c>
      <c r="E84" s="188">
        <v>100</v>
      </c>
      <c r="F84" s="233">
        <f t="shared" si="1"/>
        <v>1000</v>
      </c>
      <c r="G84" s="577">
        <v>291</v>
      </c>
    </row>
    <row r="85" spans="1:7" ht="24">
      <c r="A85" s="764"/>
      <c r="B85" s="766"/>
      <c r="C85" s="227" t="s">
        <v>3088</v>
      </c>
      <c r="D85" s="234">
        <v>8</v>
      </c>
      <c r="E85" s="188">
        <v>100</v>
      </c>
      <c r="F85" s="233">
        <f t="shared" si="1"/>
        <v>800</v>
      </c>
      <c r="G85" s="577">
        <v>291</v>
      </c>
    </row>
    <row r="86" spans="1:7">
      <c r="A86" s="764"/>
      <c r="B86" s="766"/>
      <c r="C86" s="227" t="s">
        <v>3089</v>
      </c>
      <c r="D86" s="234">
        <v>1</v>
      </c>
      <c r="E86" s="188">
        <v>100</v>
      </c>
      <c r="F86" s="233">
        <f t="shared" si="1"/>
        <v>100</v>
      </c>
      <c r="G86" s="577">
        <v>291</v>
      </c>
    </row>
    <row r="87" spans="1:7" ht="24">
      <c r="A87" s="764"/>
      <c r="B87" s="766"/>
      <c r="C87" s="227" t="s">
        <v>3090</v>
      </c>
      <c r="D87" s="234">
        <v>8</v>
      </c>
      <c r="E87" s="188">
        <v>100</v>
      </c>
      <c r="F87" s="233">
        <f t="shared" si="1"/>
        <v>800</v>
      </c>
      <c r="G87" s="577">
        <v>291</v>
      </c>
    </row>
    <row r="88" spans="1:7">
      <c r="A88" s="764"/>
      <c r="B88" s="766"/>
      <c r="C88" s="227" t="s">
        <v>3091</v>
      </c>
      <c r="D88" s="234">
        <v>12</v>
      </c>
      <c r="E88" s="188">
        <v>25</v>
      </c>
      <c r="F88" s="233">
        <f t="shared" si="1"/>
        <v>300</v>
      </c>
      <c r="G88" s="577">
        <v>291</v>
      </c>
    </row>
    <row r="89" spans="1:7">
      <c r="A89" s="764"/>
      <c r="B89" s="766"/>
      <c r="C89" s="227" t="s">
        <v>3092</v>
      </c>
      <c r="D89" s="234">
        <v>1</v>
      </c>
      <c r="E89" s="188">
        <v>600</v>
      </c>
      <c r="F89" s="233">
        <f t="shared" si="1"/>
        <v>600</v>
      </c>
      <c r="G89" s="577">
        <v>291</v>
      </c>
    </row>
    <row r="90" spans="1:7" ht="24">
      <c r="A90" s="764"/>
      <c r="B90" s="766" t="s">
        <v>3093</v>
      </c>
      <c r="C90" s="227" t="s">
        <v>3094</v>
      </c>
      <c r="D90" s="233">
        <v>156.80000000000001</v>
      </c>
      <c r="E90" s="235">
        <v>50</v>
      </c>
      <c r="F90" s="233">
        <f t="shared" si="1"/>
        <v>7840.0000000000009</v>
      </c>
      <c r="G90" s="577">
        <v>267</v>
      </c>
    </row>
    <row r="91" spans="1:7">
      <c r="A91" s="764"/>
      <c r="B91" s="766"/>
      <c r="C91" s="227" t="s">
        <v>3095</v>
      </c>
      <c r="D91" s="233">
        <v>205.8</v>
      </c>
      <c r="E91" s="235">
        <v>50</v>
      </c>
      <c r="F91" s="233">
        <f t="shared" si="1"/>
        <v>10290</v>
      </c>
      <c r="G91" s="577">
        <v>267</v>
      </c>
    </row>
    <row r="92" spans="1:7">
      <c r="A92" s="764"/>
      <c r="B92" s="766"/>
      <c r="C92" s="227" t="s">
        <v>3096</v>
      </c>
      <c r="D92" s="233">
        <v>314.8</v>
      </c>
      <c r="E92" s="235">
        <v>50</v>
      </c>
      <c r="F92" s="233">
        <f t="shared" si="1"/>
        <v>15740</v>
      </c>
      <c r="G92" s="577">
        <v>267</v>
      </c>
    </row>
    <row r="93" spans="1:7">
      <c r="A93" s="764"/>
      <c r="B93" s="766"/>
      <c r="C93" s="227" t="s">
        <v>3097</v>
      </c>
      <c r="D93" s="233">
        <v>180</v>
      </c>
      <c r="E93" s="235">
        <v>12</v>
      </c>
      <c r="F93" s="233">
        <f t="shared" si="1"/>
        <v>2160</v>
      </c>
      <c r="G93" s="577">
        <v>267</v>
      </c>
    </row>
    <row r="94" spans="1:7">
      <c r="A94" s="764"/>
      <c r="B94" s="766"/>
      <c r="C94" s="227" t="s">
        <v>3098</v>
      </c>
      <c r="D94" s="233">
        <v>460</v>
      </c>
      <c r="E94" s="235">
        <v>12</v>
      </c>
      <c r="F94" s="233">
        <f t="shared" si="1"/>
        <v>5520</v>
      </c>
      <c r="G94" s="577">
        <v>267</v>
      </c>
    </row>
    <row r="95" spans="1:7">
      <c r="A95" s="764"/>
      <c r="B95" s="766"/>
      <c r="C95" s="227" t="s">
        <v>3099</v>
      </c>
      <c r="D95" s="233">
        <v>460</v>
      </c>
      <c r="E95" s="235">
        <v>10</v>
      </c>
      <c r="F95" s="233">
        <f t="shared" si="1"/>
        <v>4600</v>
      </c>
      <c r="G95" s="577">
        <v>267</v>
      </c>
    </row>
    <row r="96" spans="1:7">
      <c r="A96" s="764"/>
      <c r="B96" s="766"/>
      <c r="C96" s="227" t="s">
        <v>3100</v>
      </c>
      <c r="D96" s="233">
        <v>460</v>
      </c>
      <c r="E96" s="235">
        <v>10</v>
      </c>
      <c r="F96" s="233">
        <f t="shared" si="1"/>
        <v>4600</v>
      </c>
      <c r="G96" s="577">
        <v>267</v>
      </c>
    </row>
    <row r="97" spans="1:7">
      <c r="A97" s="764"/>
      <c r="B97" s="766"/>
      <c r="C97" s="227" t="s">
        <v>3101</v>
      </c>
      <c r="D97" s="233">
        <v>412.18</v>
      </c>
      <c r="E97" s="235">
        <v>10</v>
      </c>
      <c r="F97" s="233">
        <f t="shared" si="1"/>
        <v>4121.8</v>
      </c>
      <c r="G97" s="577">
        <v>267</v>
      </c>
    </row>
    <row r="98" spans="1:7">
      <c r="A98" s="764"/>
      <c r="B98" s="766"/>
      <c r="C98" s="227" t="s">
        <v>3102</v>
      </c>
      <c r="D98" s="233">
        <v>628</v>
      </c>
      <c r="E98" s="235">
        <v>10</v>
      </c>
      <c r="F98" s="233">
        <f t="shared" si="1"/>
        <v>6280</v>
      </c>
      <c r="G98" s="577">
        <v>267</v>
      </c>
    </row>
    <row r="99" spans="1:7" ht="24">
      <c r="A99" s="765"/>
      <c r="B99" s="766"/>
      <c r="C99" s="227" t="s">
        <v>3103</v>
      </c>
      <c r="D99" s="233">
        <v>170.91</v>
      </c>
      <c r="E99" s="235">
        <v>50</v>
      </c>
      <c r="F99" s="233">
        <f t="shared" si="1"/>
        <v>8545.5</v>
      </c>
      <c r="G99" s="577">
        <v>267</v>
      </c>
    </row>
    <row r="100" spans="1:7" ht="48">
      <c r="A100" s="764" t="s">
        <v>2808</v>
      </c>
      <c r="B100" s="762" t="s">
        <v>7</v>
      </c>
      <c r="C100" s="513" t="s">
        <v>2809</v>
      </c>
      <c r="D100" s="242">
        <v>15000</v>
      </c>
      <c r="E100" s="188">
        <v>12</v>
      </c>
      <c r="F100" s="233">
        <v>900000</v>
      </c>
      <c r="G100" s="577">
        <v>189</v>
      </c>
    </row>
    <row r="101" spans="1:7">
      <c r="A101" s="764"/>
      <c r="B101" s="762"/>
      <c r="C101" s="245" t="s">
        <v>1174</v>
      </c>
      <c r="D101" s="242">
        <v>160</v>
      </c>
      <c r="E101" s="188">
        <v>12</v>
      </c>
      <c r="F101" s="233">
        <f t="shared" ref="F101:F164" si="2">D101*E101</f>
        <v>1920</v>
      </c>
      <c r="G101" s="577">
        <v>115</v>
      </c>
    </row>
    <row r="102" spans="1:7">
      <c r="A102" s="764"/>
      <c r="B102" s="762"/>
      <c r="C102" s="245" t="s">
        <v>2810</v>
      </c>
      <c r="D102" s="242">
        <v>800</v>
      </c>
      <c r="E102" s="188">
        <v>10</v>
      </c>
      <c r="F102" s="233">
        <f t="shared" si="2"/>
        <v>8000</v>
      </c>
      <c r="G102" s="577">
        <v>121</v>
      </c>
    </row>
    <row r="103" spans="1:7" ht="36">
      <c r="A103" s="764"/>
      <c r="B103" s="762"/>
      <c r="C103" s="513" t="s">
        <v>2811</v>
      </c>
      <c r="D103" s="242">
        <v>5333.33</v>
      </c>
      <c r="E103" s="188">
        <v>12</v>
      </c>
      <c r="F103" s="233">
        <f t="shared" si="2"/>
        <v>63999.96</v>
      </c>
      <c r="G103" s="577">
        <v>165</v>
      </c>
    </row>
    <row r="104" spans="1:7" ht="36">
      <c r="A104" s="764"/>
      <c r="B104" s="762"/>
      <c r="C104" s="513" t="s">
        <v>2812</v>
      </c>
      <c r="D104" s="242">
        <v>30049</v>
      </c>
      <c r="E104" s="188">
        <v>15</v>
      </c>
      <c r="F104" s="233">
        <f t="shared" si="2"/>
        <v>450735</v>
      </c>
      <c r="G104" s="577">
        <v>166</v>
      </c>
    </row>
    <row r="105" spans="1:7" ht="36">
      <c r="A105" s="764"/>
      <c r="B105" s="762"/>
      <c r="C105" s="513" t="s">
        <v>2813</v>
      </c>
      <c r="D105" s="242">
        <v>4166.66</v>
      </c>
      <c r="E105" s="188">
        <v>12</v>
      </c>
      <c r="F105" s="233">
        <f t="shared" si="2"/>
        <v>49999.92</v>
      </c>
      <c r="G105" s="577">
        <v>168</v>
      </c>
    </row>
    <row r="106" spans="1:7" ht="24">
      <c r="A106" s="764"/>
      <c r="B106" s="762"/>
      <c r="C106" s="513" t="s">
        <v>2814</v>
      </c>
      <c r="D106" s="242">
        <v>25000.01</v>
      </c>
      <c r="E106" s="188">
        <v>1</v>
      </c>
      <c r="F106" s="233">
        <f t="shared" si="2"/>
        <v>25000.01</v>
      </c>
      <c r="G106" s="577">
        <v>171</v>
      </c>
    </row>
    <row r="107" spans="1:7" ht="24">
      <c r="A107" s="764"/>
      <c r="B107" s="762"/>
      <c r="C107" s="513" t="s">
        <v>2815</v>
      </c>
      <c r="D107" s="242">
        <v>25000</v>
      </c>
      <c r="E107" s="188">
        <v>1</v>
      </c>
      <c r="F107" s="233">
        <f t="shared" si="2"/>
        <v>25000</v>
      </c>
      <c r="G107" s="577">
        <v>174</v>
      </c>
    </row>
    <row r="108" spans="1:7" ht="24">
      <c r="A108" s="764"/>
      <c r="B108" s="762"/>
      <c r="C108" s="513" t="s">
        <v>25</v>
      </c>
      <c r="D108" s="242">
        <v>30222</v>
      </c>
      <c r="E108" s="188">
        <v>15</v>
      </c>
      <c r="F108" s="233">
        <f t="shared" si="2"/>
        <v>453330</v>
      </c>
      <c r="G108" s="577">
        <v>191</v>
      </c>
    </row>
    <row r="109" spans="1:7" ht="24">
      <c r="A109" s="764"/>
      <c r="B109" s="762"/>
      <c r="C109" s="513" t="s">
        <v>643</v>
      </c>
      <c r="D109" s="242">
        <v>500</v>
      </c>
      <c r="E109" s="188">
        <v>7</v>
      </c>
      <c r="F109" s="233">
        <f t="shared" si="2"/>
        <v>3500</v>
      </c>
      <c r="G109" s="577">
        <v>195</v>
      </c>
    </row>
    <row r="110" spans="1:7">
      <c r="A110" s="764"/>
      <c r="B110" s="762"/>
      <c r="C110" s="246" t="s">
        <v>2816</v>
      </c>
      <c r="D110" s="244">
        <v>20</v>
      </c>
      <c r="E110" s="188">
        <v>5</v>
      </c>
      <c r="F110" s="233">
        <f t="shared" si="2"/>
        <v>100</v>
      </c>
      <c r="G110" s="577">
        <v>214</v>
      </c>
    </row>
    <row r="111" spans="1:7" ht="24">
      <c r="A111" s="764"/>
      <c r="B111" s="762"/>
      <c r="C111" s="246" t="s">
        <v>2817</v>
      </c>
      <c r="D111" s="244">
        <v>350</v>
      </c>
      <c r="E111" s="188">
        <v>12</v>
      </c>
      <c r="F111" s="233">
        <f t="shared" si="2"/>
        <v>4200</v>
      </c>
      <c r="G111" s="577">
        <v>214</v>
      </c>
    </row>
    <row r="112" spans="1:7">
      <c r="A112" s="764"/>
      <c r="B112" s="762"/>
      <c r="C112" s="246" t="s">
        <v>2818</v>
      </c>
      <c r="D112" s="244">
        <v>100</v>
      </c>
      <c r="E112" s="188">
        <v>8</v>
      </c>
      <c r="F112" s="233">
        <f t="shared" si="2"/>
        <v>800</v>
      </c>
      <c r="G112" s="577">
        <v>282</v>
      </c>
    </row>
    <row r="113" spans="1:7">
      <c r="A113" s="764"/>
      <c r="B113" s="762"/>
      <c r="C113" s="246" t="s">
        <v>2819</v>
      </c>
      <c r="D113" s="244">
        <v>35</v>
      </c>
      <c r="E113" s="188">
        <v>8</v>
      </c>
      <c r="F113" s="233">
        <f t="shared" si="2"/>
        <v>280</v>
      </c>
      <c r="G113" s="577">
        <v>282</v>
      </c>
    </row>
    <row r="114" spans="1:7">
      <c r="A114" s="764"/>
      <c r="B114" s="762"/>
      <c r="C114" s="246" t="s">
        <v>2820</v>
      </c>
      <c r="D114" s="244">
        <v>7</v>
      </c>
      <c r="E114" s="188">
        <v>12</v>
      </c>
      <c r="F114" s="233">
        <f t="shared" si="2"/>
        <v>84</v>
      </c>
      <c r="G114" s="577">
        <v>283</v>
      </c>
    </row>
    <row r="115" spans="1:7">
      <c r="A115" s="764"/>
      <c r="B115" s="762"/>
      <c r="C115" s="246" t="s">
        <v>2821</v>
      </c>
      <c r="D115" s="244">
        <v>2</v>
      </c>
      <c r="E115" s="188">
        <v>12</v>
      </c>
      <c r="F115" s="233">
        <f t="shared" si="2"/>
        <v>24</v>
      </c>
      <c r="G115" s="577">
        <v>283</v>
      </c>
    </row>
    <row r="116" spans="1:7">
      <c r="A116" s="764"/>
      <c r="B116" s="762"/>
      <c r="C116" s="246" t="s">
        <v>2822</v>
      </c>
      <c r="D116" s="244">
        <v>10</v>
      </c>
      <c r="E116" s="188">
        <v>20</v>
      </c>
      <c r="F116" s="233">
        <f t="shared" si="2"/>
        <v>200</v>
      </c>
      <c r="G116" s="577">
        <v>283</v>
      </c>
    </row>
    <row r="117" spans="1:7">
      <c r="A117" s="764"/>
      <c r="B117" s="762"/>
      <c r="C117" s="246" t="s">
        <v>2823</v>
      </c>
      <c r="D117" s="244">
        <v>10</v>
      </c>
      <c r="E117" s="188">
        <v>20</v>
      </c>
      <c r="F117" s="233">
        <f t="shared" si="2"/>
        <v>200</v>
      </c>
      <c r="G117" s="577">
        <v>283</v>
      </c>
    </row>
    <row r="118" spans="1:7">
      <c r="A118" s="764"/>
      <c r="B118" s="762"/>
      <c r="C118" s="246" t="s">
        <v>2824</v>
      </c>
      <c r="D118" s="244">
        <v>15</v>
      </c>
      <c r="E118" s="188">
        <v>5</v>
      </c>
      <c r="F118" s="233">
        <f t="shared" si="2"/>
        <v>75</v>
      </c>
      <c r="G118" s="577">
        <v>283</v>
      </c>
    </row>
    <row r="119" spans="1:7">
      <c r="A119" s="764"/>
      <c r="B119" s="762"/>
      <c r="C119" s="246" t="s">
        <v>2825</v>
      </c>
      <c r="D119" s="244">
        <v>0.25</v>
      </c>
      <c r="E119" s="188">
        <v>30</v>
      </c>
      <c r="F119" s="233">
        <f t="shared" si="2"/>
        <v>7.5</v>
      </c>
      <c r="G119" s="577">
        <v>283</v>
      </c>
    </row>
    <row r="120" spans="1:7">
      <c r="A120" s="764"/>
      <c r="B120" s="762"/>
      <c r="C120" s="246" t="s">
        <v>2826</v>
      </c>
      <c r="D120" s="244">
        <v>3</v>
      </c>
      <c r="E120" s="188">
        <v>25</v>
      </c>
      <c r="F120" s="233">
        <f t="shared" si="2"/>
        <v>75</v>
      </c>
      <c r="G120" s="577">
        <v>283</v>
      </c>
    </row>
    <row r="121" spans="1:7">
      <c r="A121" s="764"/>
      <c r="B121" s="762"/>
      <c r="C121" s="246" t="s">
        <v>2827</v>
      </c>
      <c r="D121" s="244">
        <v>0.5</v>
      </c>
      <c r="E121" s="188">
        <v>100</v>
      </c>
      <c r="F121" s="233">
        <f t="shared" si="2"/>
        <v>50</v>
      </c>
      <c r="G121" s="577">
        <v>283</v>
      </c>
    </row>
    <row r="122" spans="1:7">
      <c r="A122" s="764"/>
      <c r="B122" s="762"/>
      <c r="C122" s="246" t="s">
        <v>2828</v>
      </c>
      <c r="D122" s="244">
        <v>15</v>
      </c>
      <c r="E122" s="188">
        <v>25</v>
      </c>
      <c r="F122" s="233">
        <f t="shared" si="2"/>
        <v>375</v>
      </c>
      <c r="G122" s="577">
        <v>283</v>
      </c>
    </row>
    <row r="123" spans="1:7">
      <c r="A123" s="764"/>
      <c r="B123" s="762"/>
      <c r="C123" s="246" t="s">
        <v>2829</v>
      </c>
      <c r="D123" s="244">
        <v>50</v>
      </c>
      <c r="E123" s="188">
        <v>10</v>
      </c>
      <c r="F123" s="233">
        <f t="shared" si="2"/>
        <v>500</v>
      </c>
      <c r="G123" s="577">
        <v>283</v>
      </c>
    </row>
    <row r="124" spans="1:7">
      <c r="A124" s="764"/>
      <c r="B124" s="762"/>
      <c r="C124" s="246" t="s">
        <v>2830</v>
      </c>
      <c r="D124" s="244">
        <v>20</v>
      </c>
      <c r="E124" s="188">
        <v>10</v>
      </c>
      <c r="F124" s="233">
        <f t="shared" si="2"/>
        <v>200</v>
      </c>
      <c r="G124" s="577">
        <v>283</v>
      </c>
    </row>
    <row r="125" spans="1:7">
      <c r="A125" s="764"/>
      <c r="B125" s="762"/>
      <c r="C125" s="246" t="s">
        <v>2831</v>
      </c>
      <c r="D125" s="244">
        <v>7</v>
      </c>
      <c r="E125" s="188">
        <v>25</v>
      </c>
      <c r="F125" s="233">
        <f t="shared" si="2"/>
        <v>175</v>
      </c>
      <c r="G125" s="577">
        <v>283</v>
      </c>
    </row>
    <row r="126" spans="1:7">
      <c r="A126" s="764"/>
      <c r="B126" s="762"/>
      <c r="C126" s="246" t="s">
        <v>2832</v>
      </c>
      <c r="D126" s="244">
        <v>60</v>
      </c>
      <c r="E126" s="188">
        <v>5</v>
      </c>
      <c r="F126" s="233">
        <f t="shared" si="2"/>
        <v>300</v>
      </c>
      <c r="G126" s="577">
        <v>286</v>
      </c>
    </row>
    <row r="127" spans="1:7" ht="24">
      <c r="A127" s="764"/>
      <c r="B127" s="762"/>
      <c r="C127" s="246" t="s">
        <v>2833</v>
      </c>
      <c r="D127" s="244">
        <v>10.01</v>
      </c>
      <c r="E127" s="188">
        <v>8</v>
      </c>
      <c r="F127" s="233">
        <f t="shared" si="2"/>
        <v>80.08</v>
      </c>
      <c r="G127" s="577">
        <v>286</v>
      </c>
    </row>
    <row r="128" spans="1:7">
      <c r="A128" s="764"/>
      <c r="B128" s="762"/>
      <c r="C128" s="246" t="s">
        <v>2834</v>
      </c>
      <c r="D128" s="244">
        <v>30</v>
      </c>
      <c r="E128" s="188">
        <v>5</v>
      </c>
      <c r="F128" s="233">
        <f t="shared" si="2"/>
        <v>150</v>
      </c>
      <c r="G128" s="577">
        <v>286</v>
      </c>
    </row>
    <row r="129" spans="1:7">
      <c r="A129" s="764"/>
      <c r="B129" s="762"/>
      <c r="C129" s="246" t="s">
        <v>2835</v>
      </c>
      <c r="D129" s="244">
        <v>10</v>
      </c>
      <c r="E129" s="188">
        <v>10</v>
      </c>
      <c r="F129" s="233">
        <f t="shared" si="2"/>
        <v>100</v>
      </c>
      <c r="G129" s="577">
        <v>286</v>
      </c>
    </row>
    <row r="130" spans="1:7">
      <c r="A130" s="764"/>
      <c r="B130" s="762"/>
      <c r="C130" s="246" t="s">
        <v>2836</v>
      </c>
      <c r="D130" s="244">
        <v>35</v>
      </c>
      <c r="E130" s="188">
        <v>5</v>
      </c>
      <c r="F130" s="233">
        <f t="shared" si="2"/>
        <v>175</v>
      </c>
      <c r="G130" s="577">
        <v>286</v>
      </c>
    </row>
    <row r="131" spans="1:7">
      <c r="A131" s="764"/>
      <c r="B131" s="762"/>
      <c r="C131" s="246" t="s">
        <v>2837</v>
      </c>
      <c r="D131" s="242">
        <v>75</v>
      </c>
      <c r="E131" s="188">
        <v>2</v>
      </c>
      <c r="F131" s="233">
        <f t="shared" si="2"/>
        <v>150</v>
      </c>
      <c r="G131" s="577">
        <v>286</v>
      </c>
    </row>
    <row r="132" spans="1:7">
      <c r="A132" s="764"/>
      <c r="B132" s="762"/>
      <c r="C132" s="246" t="s">
        <v>2838</v>
      </c>
      <c r="D132" s="244">
        <v>40</v>
      </c>
      <c r="E132" s="188">
        <v>10</v>
      </c>
      <c r="F132" s="233">
        <f t="shared" si="2"/>
        <v>400</v>
      </c>
      <c r="G132" s="577">
        <v>289</v>
      </c>
    </row>
    <row r="133" spans="1:7">
      <c r="A133" s="764"/>
      <c r="B133" s="762"/>
      <c r="C133" s="246" t="s">
        <v>2839</v>
      </c>
      <c r="D133" s="244">
        <v>85</v>
      </c>
      <c r="E133" s="188">
        <v>10</v>
      </c>
      <c r="F133" s="233">
        <f t="shared" si="2"/>
        <v>850</v>
      </c>
      <c r="G133" s="577">
        <v>289</v>
      </c>
    </row>
    <row r="134" spans="1:7">
      <c r="A134" s="764"/>
      <c r="B134" s="762"/>
      <c r="C134" s="246" t="s">
        <v>2840</v>
      </c>
      <c r="D134" s="242">
        <v>100</v>
      </c>
      <c r="E134" s="188">
        <v>500</v>
      </c>
      <c r="F134" s="233">
        <f t="shared" si="2"/>
        <v>50000</v>
      </c>
      <c r="G134" s="577">
        <v>294</v>
      </c>
    </row>
    <row r="135" spans="1:7">
      <c r="A135" s="764"/>
      <c r="B135" s="762"/>
      <c r="C135" s="246" t="s">
        <v>2841</v>
      </c>
      <c r="D135" s="242">
        <v>25</v>
      </c>
      <c r="E135" s="188">
        <v>50</v>
      </c>
      <c r="F135" s="233">
        <f t="shared" si="2"/>
        <v>1250</v>
      </c>
      <c r="G135" s="577">
        <v>297</v>
      </c>
    </row>
    <row r="136" spans="1:7">
      <c r="A136" s="764"/>
      <c r="B136" s="762"/>
      <c r="C136" s="246" t="s">
        <v>2842</v>
      </c>
      <c r="D136" s="242">
        <v>35</v>
      </c>
      <c r="E136" s="188">
        <v>50</v>
      </c>
      <c r="F136" s="233">
        <f t="shared" si="2"/>
        <v>1750</v>
      </c>
      <c r="G136" s="577">
        <v>297</v>
      </c>
    </row>
    <row r="137" spans="1:7">
      <c r="A137" s="764"/>
      <c r="B137" s="762"/>
      <c r="C137" s="246" t="s">
        <v>2843</v>
      </c>
      <c r="D137" s="242">
        <v>21</v>
      </c>
      <c r="E137" s="188">
        <v>350</v>
      </c>
      <c r="F137" s="233">
        <f t="shared" si="2"/>
        <v>7350</v>
      </c>
      <c r="G137" s="577">
        <v>297</v>
      </c>
    </row>
    <row r="138" spans="1:7" ht="24">
      <c r="A138" s="764"/>
      <c r="B138" s="762"/>
      <c r="C138" s="246" t="s">
        <v>2844</v>
      </c>
      <c r="D138" s="242">
        <v>45</v>
      </c>
      <c r="E138" s="188">
        <v>100</v>
      </c>
      <c r="F138" s="233">
        <f t="shared" si="2"/>
        <v>4500</v>
      </c>
      <c r="G138" s="577">
        <v>297</v>
      </c>
    </row>
    <row r="139" spans="1:7" ht="24">
      <c r="A139" s="764"/>
      <c r="B139" s="762"/>
      <c r="C139" s="246" t="s">
        <v>2845</v>
      </c>
      <c r="D139" s="242">
        <v>45</v>
      </c>
      <c r="E139" s="188">
        <v>100</v>
      </c>
      <c r="F139" s="233">
        <f t="shared" si="2"/>
        <v>4500</v>
      </c>
      <c r="G139" s="577">
        <v>297</v>
      </c>
    </row>
    <row r="140" spans="1:7">
      <c r="A140" s="764"/>
      <c r="B140" s="762"/>
      <c r="C140" s="246" t="s">
        <v>2846</v>
      </c>
      <c r="D140" s="242">
        <v>6</v>
      </c>
      <c r="E140" s="188">
        <v>500</v>
      </c>
      <c r="F140" s="233">
        <f t="shared" si="2"/>
        <v>3000</v>
      </c>
      <c r="G140" s="577">
        <v>297</v>
      </c>
    </row>
    <row r="141" spans="1:7">
      <c r="A141" s="764"/>
      <c r="B141" s="762"/>
      <c r="C141" s="246" t="s">
        <v>2847</v>
      </c>
      <c r="D141" s="242">
        <v>6</v>
      </c>
      <c r="E141" s="188">
        <v>500</v>
      </c>
      <c r="F141" s="233">
        <f t="shared" si="2"/>
        <v>3000</v>
      </c>
      <c r="G141" s="577">
        <v>297</v>
      </c>
    </row>
    <row r="142" spans="1:7">
      <c r="A142" s="764"/>
      <c r="B142" s="762"/>
      <c r="C142" s="246" t="s">
        <v>2848</v>
      </c>
      <c r="D142" s="242">
        <v>7</v>
      </c>
      <c r="E142" s="188">
        <v>24</v>
      </c>
      <c r="F142" s="233">
        <f t="shared" si="2"/>
        <v>168</v>
      </c>
      <c r="G142" s="577">
        <v>297</v>
      </c>
    </row>
    <row r="143" spans="1:7">
      <c r="A143" s="764"/>
      <c r="B143" s="762"/>
      <c r="C143" s="246" t="s">
        <v>2849</v>
      </c>
      <c r="D143" s="242">
        <v>10</v>
      </c>
      <c r="E143" s="188">
        <v>24</v>
      </c>
      <c r="F143" s="233">
        <f t="shared" si="2"/>
        <v>240</v>
      </c>
      <c r="G143" s="577">
        <v>297</v>
      </c>
    </row>
    <row r="144" spans="1:7">
      <c r="A144" s="764"/>
      <c r="B144" s="762"/>
      <c r="C144" s="246" t="s">
        <v>2850</v>
      </c>
      <c r="D144" s="242">
        <v>25</v>
      </c>
      <c r="E144" s="188">
        <v>24</v>
      </c>
      <c r="F144" s="233">
        <f t="shared" si="2"/>
        <v>600</v>
      </c>
      <c r="G144" s="577">
        <v>297</v>
      </c>
    </row>
    <row r="145" spans="1:7" ht="24">
      <c r="A145" s="764"/>
      <c r="B145" s="762"/>
      <c r="C145" s="246" t="s">
        <v>2851</v>
      </c>
      <c r="D145" s="242">
        <v>25</v>
      </c>
      <c r="E145" s="188">
        <v>24</v>
      </c>
      <c r="F145" s="233">
        <f t="shared" si="2"/>
        <v>600</v>
      </c>
      <c r="G145" s="577">
        <v>297</v>
      </c>
    </row>
    <row r="146" spans="1:7" ht="24">
      <c r="A146" s="764"/>
      <c r="B146" s="762"/>
      <c r="C146" s="246" t="s">
        <v>2852</v>
      </c>
      <c r="D146" s="242">
        <v>52</v>
      </c>
      <c r="E146" s="188">
        <v>24</v>
      </c>
      <c r="F146" s="233">
        <f t="shared" si="2"/>
        <v>1248</v>
      </c>
      <c r="G146" s="577">
        <v>297</v>
      </c>
    </row>
    <row r="147" spans="1:7">
      <c r="A147" s="764"/>
      <c r="B147" s="762"/>
      <c r="C147" s="246" t="s">
        <v>2853</v>
      </c>
      <c r="D147" s="242">
        <v>20</v>
      </c>
      <c r="E147" s="188">
        <v>40</v>
      </c>
      <c r="F147" s="233">
        <f t="shared" si="2"/>
        <v>800</v>
      </c>
      <c r="G147" s="577">
        <v>297</v>
      </c>
    </row>
    <row r="148" spans="1:7">
      <c r="A148" s="764"/>
      <c r="B148" s="762"/>
      <c r="C148" s="246" t="s">
        <v>2854</v>
      </c>
      <c r="D148" s="242">
        <v>250</v>
      </c>
      <c r="E148" s="235">
        <v>25</v>
      </c>
      <c r="F148" s="233">
        <f t="shared" si="2"/>
        <v>6250</v>
      </c>
      <c r="G148" s="577">
        <v>297</v>
      </c>
    </row>
    <row r="149" spans="1:7">
      <c r="A149" s="764"/>
      <c r="B149" s="762"/>
      <c r="C149" s="246" t="s">
        <v>2855</v>
      </c>
      <c r="D149" s="242">
        <v>250</v>
      </c>
      <c r="E149" s="235">
        <v>25</v>
      </c>
      <c r="F149" s="233">
        <f t="shared" si="2"/>
        <v>6250</v>
      </c>
      <c r="G149" s="577">
        <v>297</v>
      </c>
    </row>
    <row r="150" spans="1:7">
      <c r="A150" s="764"/>
      <c r="B150" s="762"/>
      <c r="C150" s="246" t="s">
        <v>2856</v>
      </c>
      <c r="D150" s="242">
        <v>20</v>
      </c>
      <c r="E150" s="188">
        <v>30</v>
      </c>
      <c r="F150" s="233">
        <f t="shared" si="2"/>
        <v>600</v>
      </c>
      <c r="G150" s="577">
        <v>297</v>
      </c>
    </row>
    <row r="151" spans="1:7">
      <c r="A151" s="764"/>
      <c r="B151" s="762"/>
      <c r="C151" s="246" t="s">
        <v>2857</v>
      </c>
      <c r="D151" s="242">
        <v>25</v>
      </c>
      <c r="E151" s="188">
        <v>25</v>
      </c>
      <c r="F151" s="233">
        <f t="shared" si="2"/>
        <v>625</v>
      </c>
      <c r="G151" s="577">
        <v>297</v>
      </c>
    </row>
    <row r="152" spans="1:7">
      <c r="A152" s="764"/>
      <c r="B152" s="762"/>
      <c r="C152" s="246" t="s">
        <v>2858</v>
      </c>
      <c r="D152" s="242">
        <v>25</v>
      </c>
      <c r="E152" s="188">
        <v>10</v>
      </c>
      <c r="F152" s="233">
        <f t="shared" si="2"/>
        <v>250</v>
      </c>
      <c r="G152" s="577">
        <v>297</v>
      </c>
    </row>
    <row r="153" spans="1:7">
      <c r="A153" s="764"/>
      <c r="B153" s="762"/>
      <c r="C153" s="246" t="s">
        <v>2859</v>
      </c>
      <c r="D153" s="242">
        <v>6</v>
      </c>
      <c r="E153" s="188">
        <v>60</v>
      </c>
      <c r="F153" s="233">
        <f t="shared" si="2"/>
        <v>360</v>
      </c>
      <c r="G153" s="577">
        <v>297</v>
      </c>
    </row>
    <row r="154" spans="1:7">
      <c r="A154" s="764"/>
      <c r="B154" s="762"/>
      <c r="C154" s="246" t="s">
        <v>2860</v>
      </c>
      <c r="D154" s="242">
        <v>10</v>
      </c>
      <c r="E154" s="188">
        <v>10</v>
      </c>
      <c r="F154" s="233">
        <f t="shared" si="2"/>
        <v>100</v>
      </c>
      <c r="G154" s="577">
        <v>297</v>
      </c>
    </row>
    <row r="155" spans="1:7">
      <c r="A155" s="764"/>
      <c r="B155" s="762"/>
      <c r="C155" s="246" t="s">
        <v>2861</v>
      </c>
      <c r="D155" s="242">
        <v>2.5</v>
      </c>
      <c r="E155" s="188">
        <v>60</v>
      </c>
      <c r="F155" s="233">
        <f t="shared" si="2"/>
        <v>150</v>
      </c>
      <c r="G155" s="577">
        <v>297</v>
      </c>
    </row>
    <row r="156" spans="1:7">
      <c r="A156" s="764"/>
      <c r="B156" s="762"/>
      <c r="C156" s="246" t="s">
        <v>2862</v>
      </c>
      <c r="D156" s="242">
        <v>45</v>
      </c>
      <c r="E156" s="188">
        <v>10</v>
      </c>
      <c r="F156" s="233">
        <f t="shared" si="2"/>
        <v>450</v>
      </c>
      <c r="G156" s="577">
        <v>297</v>
      </c>
    </row>
    <row r="157" spans="1:7">
      <c r="A157" s="764"/>
      <c r="B157" s="762"/>
      <c r="C157" s="246" t="s">
        <v>969</v>
      </c>
      <c r="D157" s="244">
        <v>50</v>
      </c>
      <c r="E157" s="188">
        <v>12</v>
      </c>
      <c r="F157" s="233">
        <f t="shared" si="2"/>
        <v>600</v>
      </c>
      <c r="G157" s="577">
        <v>297</v>
      </c>
    </row>
    <row r="158" spans="1:7">
      <c r="A158" s="764"/>
      <c r="B158" s="762"/>
      <c r="C158" s="246" t="s">
        <v>2863</v>
      </c>
      <c r="D158" s="244">
        <v>125</v>
      </c>
      <c r="E158" s="188">
        <v>8</v>
      </c>
      <c r="F158" s="233">
        <f t="shared" si="2"/>
        <v>1000</v>
      </c>
      <c r="G158" s="577">
        <v>297</v>
      </c>
    </row>
    <row r="159" spans="1:7">
      <c r="A159" s="764"/>
      <c r="B159" s="762"/>
      <c r="C159" s="246" t="s">
        <v>2864</v>
      </c>
      <c r="D159" s="244">
        <v>90</v>
      </c>
      <c r="E159" s="188">
        <v>24</v>
      </c>
      <c r="F159" s="233">
        <f t="shared" si="2"/>
        <v>2160</v>
      </c>
      <c r="G159" s="577">
        <v>297</v>
      </c>
    </row>
    <row r="160" spans="1:7">
      <c r="A160" s="764"/>
      <c r="B160" s="762"/>
      <c r="C160" s="246" t="s">
        <v>2865</v>
      </c>
      <c r="D160" s="244">
        <v>7</v>
      </c>
      <c r="E160" s="188">
        <v>25</v>
      </c>
      <c r="F160" s="233">
        <f t="shared" si="2"/>
        <v>175</v>
      </c>
      <c r="G160" s="577">
        <v>297</v>
      </c>
    </row>
    <row r="161" spans="1:7">
      <c r="A161" s="764"/>
      <c r="B161" s="762"/>
      <c r="C161" s="246" t="s">
        <v>2866</v>
      </c>
      <c r="D161" s="244">
        <v>6</v>
      </c>
      <c r="E161" s="188">
        <v>25</v>
      </c>
      <c r="F161" s="233">
        <f t="shared" si="2"/>
        <v>150</v>
      </c>
      <c r="G161" s="577">
        <v>297</v>
      </c>
    </row>
    <row r="162" spans="1:7">
      <c r="A162" s="764"/>
      <c r="B162" s="762"/>
      <c r="C162" s="246" t="s">
        <v>2867</v>
      </c>
      <c r="D162" s="244">
        <v>12</v>
      </c>
      <c r="E162" s="188">
        <v>25</v>
      </c>
      <c r="F162" s="233">
        <f t="shared" si="2"/>
        <v>300</v>
      </c>
      <c r="G162" s="577">
        <v>297</v>
      </c>
    </row>
    <row r="163" spans="1:7">
      <c r="A163" s="764"/>
      <c r="B163" s="762"/>
      <c r="C163" s="246" t="s">
        <v>2868</v>
      </c>
      <c r="D163" s="244">
        <v>6</v>
      </c>
      <c r="E163" s="188">
        <v>60</v>
      </c>
      <c r="F163" s="233">
        <f t="shared" si="2"/>
        <v>360</v>
      </c>
      <c r="G163" s="577">
        <v>297</v>
      </c>
    </row>
    <row r="164" spans="1:7">
      <c r="A164" s="764"/>
      <c r="B164" s="762"/>
      <c r="C164" s="246" t="s">
        <v>2869</v>
      </c>
      <c r="D164" s="244">
        <v>25</v>
      </c>
      <c r="E164" s="188">
        <v>25</v>
      </c>
      <c r="F164" s="233">
        <f t="shared" si="2"/>
        <v>625</v>
      </c>
      <c r="G164" s="577">
        <v>297</v>
      </c>
    </row>
    <row r="165" spans="1:7">
      <c r="A165" s="764"/>
      <c r="B165" s="762"/>
      <c r="C165" s="246" t="s">
        <v>2870</v>
      </c>
      <c r="D165" s="244">
        <v>35</v>
      </c>
      <c r="E165" s="188">
        <v>25</v>
      </c>
      <c r="F165" s="233">
        <f t="shared" ref="F165:F228" si="3">D165*E165</f>
        <v>875</v>
      </c>
      <c r="G165" s="577">
        <v>297</v>
      </c>
    </row>
    <row r="166" spans="1:7">
      <c r="A166" s="764"/>
      <c r="B166" s="762"/>
      <c r="C166" s="246" t="s">
        <v>2871</v>
      </c>
      <c r="D166" s="244">
        <v>4</v>
      </c>
      <c r="E166" s="188">
        <v>25</v>
      </c>
      <c r="F166" s="233">
        <f t="shared" si="3"/>
        <v>100</v>
      </c>
      <c r="G166" s="577">
        <v>297</v>
      </c>
    </row>
    <row r="167" spans="1:7">
      <c r="A167" s="764"/>
      <c r="B167" s="762"/>
      <c r="C167" s="246" t="s">
        <v>2872</v>
      </c>
      <c r="D167" s="244">
        <v>4</v>
      </c>
      <c r="E167" s="188">
        <v>25</v>
      </c>
      <c r="F167" s="233">
        <f t="shared" si="3"/>
        <v>100</v>
      </c>
      <c r="G167" s="577">
        <v>297</v>
      </c>
    </row>
    <row r="168" spans="1:7">
      <c r="A168" s="764"/>
      <c r="B168" s="762"/>
      <c r="C168" s="246" t="s">
        <v>2873</v>
      </c>
      <c r="D168" s="244">
        <v>10</v>
      </c>
      <c r="E168" s="188">
        <v>25</v>
      </c>
      <c r="F168" s="233">
        <f t="shared" si="3"/>
        <v>250</v>
      </c>
      <c r="G168" s="577">
        <v>297</v>
      </c>
    </row>
    <row r="169" spans="1:7">
      <c r="A169" s="764"/>
      <c r="B169" s="762"/>
      <c r="C169" s="246" t="s">
        <v>2874</v>
      </c>
      <c r="D169" s="244">
        <v>10</v>
      </c>
      <c r="E169" s="188">
        <v>25</v>
      </c>
      <c r="F169" s="233">
        <f t="shared" si="3"/>
        <v>250</v>
      </c>
      <c r="G169" s="577">
        <v>297</v>
      </c>
    </row>
    <row r="170" spans="1:7">
      <c r="A170" s="764"/>
      <c r="B170" s="762"/>
      <c r="C170" s="246" t="s">
        <v>2875</v>
      </c>
      <c r="D170" s="244">
        <v>6</v>
      </c>
      <c r="E170" s="188">
        <v>25</v>
      </c>
      <c r="F170" s="233">
        <f t="shared" si="3"/>
        <v>150</v>
      </c>
      <c r="G170" s="577">
        <v>297</v>
      </c>
    </row>
    <row r="171" spans="1:7">
      <c r="A171" s="764"/>
      <c r="B171" s="762"/>
      <c r="C171" s="246" t="s">
        <v>2876</v>
      </c>
      <c r="D171" s="244">
        <v>9</v>
      </c>
      <c r="E171" s="188">
        <v>25</v>
      </c>
      <c r="F171" s="233">
        <f t="shared" si="3"/>
        <v>225</v>
      </c>
      <c r="G171" s="577">
        <v>297</v>
      </c>
    </row>
    <row r="172" spans="1:7">
      <c r="A172" s="764"/>
      <c r="B172" s="762"/>
      <c r="C172" s="246" t="s">
        <v>2877</v>
      </c>
      <c r="D172" s="244">
        <v>4</v>
      </c>
      <c r="E172" s="188">
        <v>25</v>
      </c>
      <c r="F172" s="233">
        <f t="shared" si="3"/>
        <v>100</v>
      </c>
      <c r="G172" s="577">
        <v>297</v>
      </c>
    </row>
    <row r="173" spans="1:7">
      <c r="A173" s="764"/>
      <c r="B173" s="762"/>
      <c r="C173" s="246" t="s">
        <v>2878</v>
      </c>
      <c r="D173" s="244">
        <v>200</v>
      </c>
      <c r="E173" s="188">
        <v>10</v>
      </c>
      <c r="F173" s="233">
        <f t="shared" si="3"/>
        <v>2000</v>
      </c>
      <c r="G173" s="577">
        <v>297</v>
      </c>
    </row>
    <row r="174" spans="1:7">
      <c r="A174" s="764"/>
      <c r="B174" s="762"/>
      <c r="C174" s="246" t="s">
        <v>2879</v>
      </c>
      <c r="D174" s="244">
        <v>150</v>
      </c>
      <c r="E174" s="188">
        <v>25</v>
      </c>
      <c r="F174" s="233">
        <f t="shared" si="3"/>
        <v>3750</v>
      </c>
      <c r="G174" s="577">
        <v>298</v>
      </c>
    </row>
    <row r="175" spans="1:7">
      <c r="A175" s="764"/>
      <c r="B175" s="762"/>
      <c r="C175" s="246" t="s">
        <v>2880</v>
      </c>
      <c r="D175" s="242">
        <v>2500</v>
      </c>
      <c r="E175" s="188">
        <v>1</v>
      </c>
      <c r="F175" s="233">
        <f t="shared" si="3"/>
        <v>2500</v>
      </c>
      <c r="G175" s="577">
        <v>298</v>
      </c>
    </row>
    <row r="176" spans="1:7">
      <c r="A176" s="764"/>
      <c r="B176" s="762"/>
      <c r="C176" s="246" t="s">
        <v>2881</v>
      </c>
      <c r="D176" s="242">
        <v>19000</v>
      </c>
      <c r="E176" s="235">
        <v>1</v>
      </c>
      <c r="F176" s="233">
        <f t="shared" si="3"/>
        <v>19000</v>
      </c>
      <c r="G176" s="577">
        <v>298</v>
      </c>
    </row>
    <row r="177" spans="1:7">
      <c r="A177" s="764"/>
      <c r="B177" s="762"/>
      <c r="C177" s="246" t="s">
        <v>2882</v>
      </c>
      <c r="D177" s="242">
        <v>1200</v>
      </c>
      <c r="E177" s="188">
        <v>8</v>
      </c>
      <c r="F177" s="233">
        <f t="shared" si="3"/>
        <v>9600</v>
      </c>
      <c r="G177" s="577">
        <v>298</v>
      </c>
    </row>
    <row r="178" spans="1:7">
      <c r="A178" s="764"/>
      <c r="B178" s="762"/>
      <c r="C178" s="246" t="s">
        <v>2883</v>
      </c>
      <c r="D178" s="242">
        <v>3700</v>
      </c>
      <c r="E178" s="188">
        <v>4</v>
      </c>
      <c r="F178" s="233">
        <f t="shared" si="3"/>
        <v>14800</v>
      </c>
      <c r="G178" s="577">
        <v>298</v>
      </c>
    </row>
    <row r="179" spans="1:7">
      <c r="A179" s="764"/>
      <c r="B179" s="762"/>
      <c r="C179" s="246" t="s">
        <v>2884</v>
      </c>
      <c r="D179" s="242">
        <v>350</v>
      </c>
      <c r="E179" s="188">
        <v>2</v>
      </c>
      <c r="F179" s="233">
        <f t="shared" si="3"/>
        <v>700</v>
      </c>
      <c r="G179" s="577">
        <v>298</v>
      </c>
    </row>
    <row r="180" spans="1:7">
      <c r="A180" s="764"/>
      <c r="B180" s="762"/>
      <c r="C180" s="246" t="s">
        <v>2885</v>
      </c>
      <c r="D180" s="242">
        <v>500</v>
      </c>
      <c r="E180" s="188">
        <v>5</v>
      </c>
      <c r="F180" s="233">
        <f t="shared" si="3"/>
        <v>2500</v>
      </c>
      <c r="G180" s="577">
        <v>298</v>
      </c>
    </row>
    <row r="181" spans="1:7">
      <c r="A181" s="764"/>
      <c r="B181" s="762"/>
      <c r="C181" s="246" t="s">
        <v>2886</v>
      </c>
      <c r="D181" s="242">
        <v>160</v>
      </c>
      <c r="E181" s="188">
        <v>25</v>
      </c>
      <c r="F181" s="233">
        <f t="shared" si="3"/>
        <v>4000</v>
      </c>
      <c r="G181" s="577">
        <v>298</v>
      </c>
    </row>
    <row r="182" spans="1:7">
      <c r="A182" s="764"/>
      <c r="B182" s="762"/>
      <c r="C182" s="246" t="s">
        <v>2887</v>
      </c>
      <c r="D182" s="242">
        <v>925</v>
      </c>
      <c r="E182" s="188">
        <v>4</v>
      </c>
      <c r="F182" s="233">
        <f t="shared" si="3"/>
        <v>3700</v>
      </c>
      <c r="G182" s="577">
        <v>298</v>
      </c>
    </row>
    <row r="183" spans="1:7">
      <c r="A183" s="764"/>
      <c r="B183" s="762"/>
      <c r="C183" s="246" t="s">
        <v>2888</v>
      </c>
      <c r="D183" s="242">
        <v>1200</v>
      </c>
      <c r="E183" s="188">
        <v>4</v>
      </c>
      <c r="F183" s="233">
        <f t="shared" si="3"/>
        <v>4800</v>
      </c>
      <c r="G183" s="577">
        <v>298</v>
      </c>
    </row>
    <row r="184" spans="1:7">
      <c r="A184" s="764"/>
      <c r="B184" s="762"/>
      <c r="C184" s="246" t="s">
        <v>2889</v>
      </c>
      <c r="D184" s="242">
        <v>500</v>
      </c>
      <c r="E184" s="188">
        <v>2</v>
      </c>
      <c r="F184" s="233">
        <f t="shared" si="3"/>
        <v>1000</v>
      </c>
      <c r="G184" s="577">
        <v>298</v>
      </c>
    </row>
    <row r="185" spans="1:7">
      <c r="A185" s="764"/>
      <c r="B185" s="762"/>
      <c r="C185" s="246" t="s">
        <v>2890</v>
      </c>
      <c r="D185" s="244">
        <v>325</v>
      </c>
      <c r="E185" s="188">
        <v>16</v>
      </c>
      <c r="F185" s="233">
        <f t="shared" si="3"/>
        <v>5200</v>
      </c>
      <c r="G185" s="577">
        <v>298</v>
      </c>
    </row>
    <row r="186" spans="1:7">
      <c r="A186" s="764"/>
      <c r="B186" s="762"/>
      <c r="C186" s="246" t="s">
        <v>2891</v>
      </c>
      <c r="D186" s="244">
        <v>400</v>
      </c>
      <c r="E186" s="188">
        <v>16</v>
      </c>
      <c r="F186" s="233">
        <f t="shared" si="3"/>
        <v>6400</v>
      </c>
      <c r="G186" s="577">
        <v>298</v>
      </c>
    </row>
    <row r="187" spans="1:7">
      <c r="A187" s="764"/>
      <c r="B187" s="762"/>
      <c r="C187" s="246" t="s">
        <v>2892</v>
      </c>
      <c r="D187" s="244">
        <v>200</v>
      </c>
      <c r="E187" s="188">
        <v>16</v>
      </c>
      <c r="F187" s="233">
        <f t="shared" si="3"/>
        <v>3200</v>
      </c>
      <c r="G187" s="577">
        <v>298</v>
      </c>
    </row>
    <row r="188" spans="1:7">
      <c r="A188" s="764"/>
      <c r="B188" s="762"/>
      <c r="C188" s="246" t="s">
        <v>2893</v>
      </c>
      <c r="D188" s="244">
        <v>900</v>
      </c>
      <c r="E188" s="188">
        <v>16</v>
      </c>
      <c r="F188" s="233">
        <f t="shared" si="3"/>
        <v>14400</v>
      </c>
      <c r="G188" s="577">
        <v>298</v>
      </c>
    </row>
    <row r="189" spans="1:7" ht="24">
      <c r="A189" s="764"/>
      <c r="B189" s="762"/>
      <c r="C189" s="246" t="s">
        <v>2894</v>
      </c>
      <c r="D189" s="244">
        <v>250</v>
      </c>
      <c r="E189" s="188">
        <v>10</v>
      </c>
      <c r="F189" s="233">
        <f t="shared" si="3"/>
        <v>2500</v>
      </c>
      <c r="G189" s="577">
        <v>298</v>
      </c>
    </row>
    <row r="190" spans="1:7">
      <c r="A190" s="764"/>
      <c r="B190" s="762"/>
      <c r="C190" s="246" t="s">
        <v>2895</v>
      </c>
      <c r="D190" s="244">
        <v>1000</v>
      </c>
      <c r="E190" s="188">
        <v>4</v>
      </c>
      <c r="F190" s="233">
        <f t="shared" si="3"/>
        <v>4000</v>
      </c>
      <c r="G190" s="577">
        <v>298</v>
      </c>
    </row>
    <row r="191" spans="1:7" ht="24">
      <c r="A191" s="764"/>
      <c r="B191" s="762"/>
      <c r="C191" s="246" t="s">
        <v>2896</v>
      </c>
      <c r="D191" s="244">
        <v>1000</v>
      </c>
      <c r="E191" s="188">
        <v>4</v>
      </c>
      <c r="F191" s="233">
        <f t="shared" si="3"/>
        <v>4000</v>
      </c>
      <c r="G191" s="577">
        <v>298</v>
      </c>
    </row>
    <row r="192" spans="1:7">
      <c r="A192" s="764"/>
      <c r="B192" s="762"/>
      <c r="C192" s="246" t="s">
        <v>2897</v>
      </c>
      <c r="D192" s="244">
        <v>200</v>
      </c>
      <c r="E192" s="188">
        <v>25</v>
      </c>
      <c r="F192" s="233">
        <f t="shared" si="3"/>
        <v>5000</v>
      </c>
      <c r="G192" s="577">
        <v>298</v>
      </c>
    </row>
    <row r="193" spans="1:7">
      <c r="A193" s="764"/>
      <c r="B193" s="762"/>
      <c r="C193" s="246" t="s">
        <v>2898</v>
      </c>
      <c r="D193" s="244">
        <v>250</v>
      </c>
      <c r="E193" s="188">
        <v>25</v>
      </c>
      <c r="F193" s="233">
        <f t="shared" si="3"/>
        <v>6250</v>
      </c>
      <c r="G193" s="577">
        <v>298</v>
      </c>
    </row>
    <row r="194" spans="1:7">
      <c r="A194" s="764"/>
      <c r="B194" s="762"/>
      <c r="C194" s="246" t="s">
        <v>2899</v>
      </c>
      <c r="D194" s="244">
        <v>700</v>
      </c>
      <c r="E194" s="188">
        <v>15</v>
      </c>
      <c r="F194" s="233">
        <f t="shared" si="3"/>
        <v>10500</v>
      </c>
      <c r="G194" s="577">
        <v>298</v>
      </c>
    </row>
    <row r="195" spans="1:7">
      <c r="A195" s="764"/>
      <c r="B195" s="762"/>
      <c r="C195" s="246" t="s">
        <v>2900</v>
      </c>
      <c r="D195" s="242">
        <v>6</v>
      </c>
      <c r="E195" s="188">
        <v>100</v>
      </c>
      <c r="F195" s="233">
        <f t="shared" si="3"/>
        <v>600</v>
      </c>
      <c r="G195" s="577">
        <v>299</v>
      </c>
    </row>
    <row r="196" spans="1:7">
      <c r="A196" s="764"/>
      <c r="B196" s="762"/>
      <c r="C196" s="246" t="s">
        <v>2901</v>
      </c>
      <c r="D196" s="242">
        <v>35</v>
      </c>
      <c r="E196" s="188">
        <v>12</v>
      </c>
      <c r="F196" s="233">
        <f t="shared" si="3"/>
        <v>420</v>
      </c>
      <c r="G196" s="577">
        <v>299</v>
      </c>
    </row>
    <row r="197" spans="1:7">
      <c r="A197" s="764"/>
      <c r="B197" s="762"/>
      <c r="C197" s="246" t="s">
        <v>2902</v>
      </c>
      <c r="D197" s="244">
        <v>3</v>
      </c>
      <c r="E197" s="188">
        <v>10</v>
      </c>
      <c r="F197" s="233">
        <f t="shared" si="3"/>
        <v>30</v>
      </c>
      <c r="G197" s="577">
        <v>299</v>
      </c>
    </row>
    <row r="198" spans="1:7">
      <c r="A198" s="764"/>
      <c r="B198" s="762"/>
      <c r="C198" s="246" t="s">
        <v>2903</v>
      </c>
      <c r="D198" s="244">
        <v>9</v>
      </c>
      <c r="E198" s="188">
        <v>10</v>
      </c>
      <c r="F198" s="233">
        <f t="shared" si="3"/>
        <v>90</v>
      </c>
      <c r="G198" s="577">
        <v>299</v>
      </c>
    </row>
    <row r="199" spans="1:7">
      <c r="A199" s="764"/>
      <c r="B199" s="762"/>
      <c r="C199" s="245" t="s">
        <v>341</v>
      </c>
      <c r="D199" s="242">
        <v>10833.33</v>
      </c>
      <c r="E199" s="188">
        <v>12</v>
      </c>
      <c r="F199" s="233">
        <f t="shared" si="3"/>
        <v>129999.95999999999</v>
      </c>
      <c r="G199" s="577">
        <v>111</v>
      </c>
    </row>
    <row r="200" spans="1:7">
      <c r="A200" s="764"/>
      <c r="B200" s="762"/>
      <c r="C200" s="513" t="s">
        <v>2904</v>
      </c>
      <c r="D200" s="242">
        <v>1250</v>
      </c>
      <c r="E200" s="188">
        <v>12</v>
      </c>
      <c r="F200" s="233">
        <f t="shared" si="3"/>
        <v>15000</v>
      </c>
      <c r="G200" s="577">
        <v>328</v>
      </c>
    </row>
    <row r="201" spans="1:7" ht="24">
      <c r="A201" s="764"/>
      <c r="B201" s="762"/>
      <c r="C201" s="246" t="s">
        <v>2905</v>
      </c>
      <c r="D201" s="244">
        <v>10</v>
      </c>
      <c r="E201" s="188">
        <v>50</v>
      </c>
      <c r="F201" s="233">
        <f t="shared" si="3"/>
        <v>500</v>
      </c>
      <c r="G201" s="577">
        <v>291</v>
      </c>
    </row>
    <row r="202" spans="1:7" ht="24">
      <c r="A202" s="764"/>
      <c r="B202" s="762"/>
      <c r="C202" s="246" t="s">
        <v>2906</v>
      </c>
      <c r="D202" s="244">
        <v>10</v>
      </c>
      <c r="E202" s="188">
        <v>50</v>
      </c>
      <c r="F202" s="233">
        <f t="shared" si="3"/>
        <v>500</v>
      </c>
      <c r="G202" s="577">
        <v>291</v>
      </c>
    </row>
    <row r="203" spans="1:7" ht="24">
      <c r="A203" s="764"/>
      <c r="B203" s="762"/>
      <c r="C203" s="246" t="s">
        <v>2907</v>
      </c>
      <c r="D203" s="244">
        <v>10</v>
      </c>
      <c r="E203" s="188">
        <v>50</v>
      </c>
      <c r="F203" s="233">
        <f t="shared" si="3"/>
        <v>500</v>
      </c>
      <c r="G203" s="577">
        <v>291</v>
      </c>
    </row>
    <row r="204" spans="1:7">
      <c r="A204" s="764"/>
      <c r="B204" s="762"/>
      <c r="C204" s="246" t="s">
        <v>2908</v>
      </c>
      <c r="D204" s="244">
        <v>3</v>
      </c>
      <c r="E204" s="188">
        <v>100</v>
      </c>
      <c r="F204" s="233">
        <f t="shared" si="3"/>
        <v>300</v>
      </c>
      <c r="G204" s="577">
        <v>291</v>
      </c>
    </row>
    <row r="205" spans="1:7">
      <c r="A205" s="764"/>
      <c r="B205" s="762"/>
      <c r="C205" s="246" t="s">
        <v>2909</v>
      </c>
      <c r="D205" s="244">
        <v>4.5</v>
      </c>
      <c r="E205" s="188">
        <v>25</v>
      </c>
      <c r="F205" s="233">
        <f t="shared" si="3"/>
        <v>112.5</v>
      </c>
      <c r="G205" s="577">
        <v>291</v>
      </c>
    </row>
    <row r="206" spans="1:7">
      <c r="A206" s="764"/>
      <c r="B206" s="762"/>
      <c r="C206" s="246" t="s">
        <v>338</v>
      </c>
      <c r="D206" s="244">
        <v>3.5</v>
      </c>
      <c r="E206" s="188">
        <v>25</v>
      </c>
      <c r="F206" s="233">
        <f t="shared" si="3"/>
        <v>87.5</v>
      </c>
      <c r="G206" s="577">
        <v>291</v>
      </c>
    </row>
    <row r="207" spans="1:7">
      <c r="A207" s="764"/>
      <c r="B207" s="762"/>
      <c r="C207" s="246" t="s">
        <v>322</v>
      </c>
      <c r="D207" s="244">
        <v>1</v>
      </c>
      <c r="E207" s="188">
        <v>100</v>
      </c>
      <c r="F207" s="233">
        <f t="shared" si="3"/>
        <v>100</v>
      </c>
      <c r="G207" s="577">
        <v>291</v>
      </c>
    </row>
    <row r="208" spans="1:7">
      <c r="A208" s="764"/>
      <c r="B208" s="762"/>
      <c r="C208" s="246" t="s">
        <v>2910</v>
      </c>
      <c r="D208" s="244">
        <v>2.9</v>
      </c>
      <c r="E208" s="188">
        <v>200</v>
      </c>
      <c r="F208" s="233">
        <f t="shared" si="3"/>
        <v>580</v>
      </c>
      <c r="G208" s="577">
        <v>291</v>
      </c>
    </row>
    <row r="209" spans="1:7" ht="24">
      <c r="A209" s="764"/>
      <c r="B209" s="762"/>
      <c r="C209" s="246" t="s">
        <v>2911</v>
      </c>
      <c r="D209" s="244">
        <v>8</v>
      </c>
      <c r="E209" s="188">
        <v>50</v>
      </c>
      <c r="F209" s="233">
        <f t="shared" si="3"/>
        <v>400</v>
      </c>
      <c r="G209" s="577">
        <v>291</v>
      </c>
    </row>
    <row r="210" spans="1:7">
      <c r="A210" s="764"/>
      <c r="B210" s="762"/>
      <c r="C210" s="246" t="s">
        <v>2912</v>
      </c>
      <c r="D210" s="244">
        <v>700</v>
      </c>
      <c r="E210" s="188">
        <v>3</v>
      </c>
      <c r="F210" s="233">
        <f t="shared" si="3"/>
        <v>2100</v>
      </c>
      <c r="G210" s="577">
        <v>291</v>
      </c>
    </row>
    <row r="211" spans="1:7">
      <c r="A211" s="764"/>
      <c r="B211" s="762"/>
      <c r="C211" s="246" t="s">
        <v>321</v>
      </c>
      <c r="D211" s="244">
        <v>5</v>
      </c>
      <c r="E211" s="188">
        <v>50</v>
      </c>
      <c r="F211" s="233">
        <f t="shared" si="3"/>
        <v>250</v>
      </c>
      <c r="G211" s="577">
        <v>291</v>
      </c>
    </row>
    <row r="212" spans="1:7">
      <c r="A212" s="764"/>
      <c r="B212" s="762"/>
      <c r="C212" s="246" t="s">
        <v>946</v>
      </c>
      <c r="D212" s="244">
        <v>3.5</v>
      </c>
      <c r="E212" s="188">
        <v>100</v>
      </c>
      <c r="F212" s="233">
        <f t="shared" si="3"/>
        <v>350</v>
      </c>
      <c r="G212" s="577">
        <v>291</v>
      </c>
    </row>
    <row r="213" spans="1:7" ht="24">
      <c r="A213" s="764"/>
      <c r="B213" s="762"/>
      <c r="C213" s="246" t="s">
        <v>2913</v>
      </c>
      <c r="D213" s="244">
        <v>8</v>
      </c>
      <c r="E213" s="188">
        <v>100</v>
      </c>
      <c r="F213" s="233">
        <f t="shared" si="3"/>
        <v>800</v>
      </c>
      <c r="G213" s="577">
        <v>291</v>
      </c>
    </row>
    <row r="214" spans="1:7">
      <c r="A214" s="764"/>
      <c r="B214" s="762"/>
      <c r="C214" s="246" t="s">
        <v>2914</v>
      </c>
      <c r="D214" s="244">
        <v>9.5</v>
      </c>
      <c r="E214" s="188">
        <v>50</v>
      </c>
      <c r="F214" s="233">
        <f t="shared" si="3"/>
        <v>475</v>
      </c>
      <c r="G214" s="577">
        <v>291</v>
      </c>
    </row>
    <row r="215" spans="1:7" ht="24">
      <c r="A215" s="764"/>
      <c r="B215" s="762"/>
      <c r="C215" s="246" t="s">
        <v>2915</v>
      </c>
      <c r="D215" s="244">
        <v>10</v>
      </c>
      <c r="E215" s="188">
        <v>50</v>
      </c>
      <c r="F215" s="233">
        <f t="shared" si="3"/>
        <v>500</v>
      </c>
      <c r="G215" s="577">
        <v>291</v>
      </c>
    </row>
    <row r="216" spans="1:7" ht="24">
      <c r="A216" s="764"/>
      <c r="B216" s="762"/>
      <c r="C216" s="246" t="s">
        <v>2916</v>
      </c>
      <c r="D216" s="244">
        <v>4</v>
      </c>
      <c r="E216" s="188">
        <v>25</v>
      </c>
      <c r="F216" s="233">
        <f t="shared" si="3"/>
        <v>100</v>
      </c>
      <c r="G216" s="577">
        <v>291</v>
      </c>
    </row>
    <row r="217" spans="1:7">
      <c r="A217" s="764"/>
      <c r="B217" s="762"/>
      <c r="C217" s="246" t="s">
        <v>2917</v>
      </c>
      <c r="D217" s="244">
        <v>13.5</v>
      </c>
      <c r="E217" s="188">
        <v>25</v>
      </c>
      <c r="F217" s="233">
        <f t="shared" si="3"/>
        <v>337.5</v>
      </c>
      <c r="G217" s="577">
        <v>291</v>
      </c>
    </row>
    <row r="218" spans="1:7">
      <c r="A218" s="764"/>
      <c r="B218" s="762"/>
      <c r="C218" s="246" t="s">
        <v>2918</v>
      </c>
      <c r="D218" s="244">
        <v>2</v>
      </c>
      <c r="E218" s="188">
        <v>100</v>
      </c>
      <c r="F218" s="233">
        <f t="shared" si="3"/>
        <v>200</v>
      </c>
      <c r="G218" s="577">
        <v>291</v>
      </c>
    </row>
    <row r="219" spans="1:7">
      <c r="A219" s="764"/>
      <c r="B219" s="762"/>
      <c r="C219" s="246" t="s">
        <v>1489</v>
      </c>
      <c r="D219" s="244">
        <v>8</v>
      </c>
      <c r="E219" s="188">
        <v>25</v>
      </c>
      <c r="F219" s="233">
        <f t="shared" si="3"/>
        <v>200</v>
      </c>
      <c r="G219" s="577">
        <v>291</v>
      </c>
    </row>
    <row r="220" spans="1:7">
      <c r="A220" s="764"/>
      <c r="B220" s="762"/>
      <c r="C220" s="246" t="s">
        <v>2919</v>
      </c>
      <c r="D220" s="244">
        <v>6.5</v>
      </c>
      <c r="E220" s="188">
        <v>25</v>
      </c>
      <c r="F220" s="233">
        <f t="shared" si="3"/>
        <v>162.5</v>
      </c>
      <c r="G220" s="577">
        <v>291</v>
      </c>
    </row>
    <row r="221" spans="1:7">
      <c r="A221" s="764"/>
      <c r="B221" s="762"/>
      <c r="C221" s="246" t="s">
        <v>2920</v>
      </c>
      <c r="D221" s="244">
        <v>1.8</v>
      </c>
      <c r="E221" s="188">
        <v>100</v>
      </c>
      <c r="F221" s="233">
        <f t="shared" si="3"/>
        <v>180</v>
      </c>
      <c r="G221" s="577">
        <v>291</v>
      </c>
    </row>
    <row r="222" spans="1:7">
      <c r="A222" s="764"/>
      <c r="B222" s="762"/>
      <c r="C222" s="246" t="s">
        <v>2921</v>
      </c>
      <c r="D222" s="244">
        <v>2.5</v>
      </c>
      <c r="E222" s="188">
        <v>100</v>
      </c>
      <c r="F222" s="233">
        <f t="shared" si="3"/>
        <v>250</v>
      </c>
      <c r="G222" s="577">
        <v>291</v>
      </c>
    </row>
    <row r="223" spans="1:7">
      <c r="A223" s="764"/>
      <c r="B223" s="762"/>
      <c r="C223" s="246" t="s">
        <v>2922</v>
      </c>
      <c r="D223" s="244">
        <v>2.1</v>
      </c>
      <c r="E223" s="188">
        <v>100</v>
      </c>
      <c r="F223" s="233">
        <f t="shared" si="3"/>
        <v>210</v>
      </c>
      <c r="G223" s="577">
        <v>291</v>
      </c>
    </row>
    <row r="224" spans="1:7">
      <c r="A224" s="764"/>
      <c r="B224" s="762"/>
      <c r="C224" s="246" t="s">
        <v>2923</v>
      </c>
      <c r="D224" s="244">
        <v>9</v>
      </c>
      <c r="E224" s="188">
        <v>100</v>
      </c>
      <c r="F224" s="233">
        <f t="shared" si="3"/>
        <v>900</v>
      </c>
      <c r="G224" s="577">
        <v>291</v>
      </c>
    </row>
    <row r="225" spans="1:7">
      <c r="A225" s="764"/>
      <c r="B225" s="762"/>
      <c r="C225" s="246" t="s">
        <v>2924</v>
      </c>
      <c r="D225" s="244">
        <v>2.5</v>
      </c>
      <c r="E225" s="188">
        <v>50</v>
      </c>
      <c r="F225" s="233">
        <f t="shared" si="3"/>
        <v>125</v>
      </c>
      <c r="G225" s="577">
        <v>291</v>
      </c>
    </row>
    <row r="226" spans="1:7">
      <c r="A226" s="764"/>
      <c r="B226" s="762"/>
      <c r="C226" s="246" t="s">
        <v>2925</v>
      </c>
      <c r="D226" s="244">
        <v>8.9</v>
      </c>
      <c r="E226" s="188">
        <v>25</v>
      </c>
      <c r="F226" s="233">
        <f t="shared" si="3"/>
        <v>222.5</v>
      </c>
      <c r="G226" s="577">
        <v>291</v>
      </c>
    </row>
    <row r="227" spans="1:7">
      <c r="A227" s="764"/>
      <c r="B227" s="762"/>
      <c r="C227" s="246" t="s">
        <v>2709</v>
      </c>
      <c r="D227" s="242">
        <v>225</v>
      </c>
      <c r="E227" s="188">
        <v>12</v>
      </c>
      <c r="F227" s="233">
        <f t="shared" si="3"/>
        <v>2700</v>
      </c>
      <c r="G227" s="577">
        <v>291</v>
      </c>
    </row>
    <row r="228" spans="1:7">
      <c r="A228" s="764"/>
      <c r="B228" s="762"/>
      <c r="C228" s="246" t="s">
        <v>2926</v>
      </c>
      <c r="D228" s="244">
        <v>90</v>
      </c>
      <c r="E228" s="188">
        <v>10</v>
      </c>
      <c r="F228" s="233">
        <f t="shared" si="3"/>
        <v>900</v>
      </c>
      <c r="G228" s="577">
        <v>291</v>
      </c>
    </row>
    <row r="229" spans="1:7">
      <c r="A229" s="764"/>
      <c r="B229" s="762"/>
      <c r="C229" s="246" t="s">
        <v>2927</v>
      </c>
      <c r="D229" s="244">
        <v>8</v>
      </c>
      <c r="E229" s="188">
        <v>50</v>
      </c>
      <c r="F229" s="233">
        <f t="shared" ref="F229:F292" si="4">D229*E229</f>
        <v>400</v>
      </c>
      <c r="G229" s="577">
        <v>291</v>
      </c>
    </row>
    <row r="230" spans="1:7" ht="24">
      <c r="A230" s="764"/>
      <c r="B230" s="762"/>
      <c r="C230" s="246" t="s">
        <v>2928</v>
      </c>
      <c r="D230" s="244">
        <v>70</v>
      </c>
      <c r="E230" s="188">
        <v>10</v>
      </c>
      <c r="F230" s="233">
        <f t="shared" si="4"/>
        <v>700</v>
      </c>
      <c r="G230" s="577">
        <v>291</v>
      </c>
    </row>
    <row r="231" spans="1:7">
      <c r="A231" s="764"/>
      <c r="B231" s="762"/>
      <c r="C231" s="246" t="s">
        <v>2929</v>
      </c>
      <c r="D231" s="244">
        <v>400</v>
      </c>
      <c r="E231" s="188">
        <v>10</v>
      </c>
      <c r="F231" s="233">
        <f t="shared" si="4"/>
        <v>4000</v>
      </c>
      <c r="G231" s="577">
        <v>291</v>
      </c>
    </row>
    <row r="232" spans="1:7">
      <c r="A232" s="764"/>
      <c r="B232" s="762"/>
      <c r="C232" s="246" t="s">
        <v>2930</v>
      </c>
      <c r="D232" s="242">
        <v>15</v>
      </c>
      <c r="E232" s="188">
        <v>50</v>
      </c>
      <c r="F232" s="233">
        <f t="shared" si="4"/>
        <v>750</v>
      </c>
      <c r="G232" s="577">
        <v>291</v>
      </c>
    </row>
    <row r="233" spans="1:7">
      <c r="A233" s="764"/>
      <c r="B233" s="762"/>
      <c r="C233" s="246" t="s">
        <v>2931</v>
      </c>
      <c r="D233" s="244">
        <v>12</v>
      </c>
      <c r="E233" s="188">
        <v>25</v>
      </c>
      <c r="F233" s="233">
        <f t="shared" si="4"/>
        <v>300</v>
      </c>
      <c r="G233" s="577">
        <v>292</v>
      </c>
    </row>
    <row r="234" spans="1:7">
      <c r="A234" s="764"/>
      <c r="B234" s="762"/>
      <c r="C234" s="246" t="s">
        <v>2932</v>
      </c>
      <c r="D234" s="244">
        <v>3.5</v>
      </c>
      <c r="E234" s="188">
        <v>12</v>
      </c>
      <c r="F234" s="233">
        <f t="shared" si="4"/>
        <v>42</v>
      </c>
      <c r="G234" s="577">
        <v>292</v>
      </c>
    </row>
    <row r="235" spans="1:7">
      <c r="A235" s="764"/>
      <c r="B235" s="762"/>
      <c r="C235" s="246" t="s">
        <v>2933</v>
      </c>
      <c r="D235" s="244">
        <v>80</v>
      </c>
      <c r="E235" s="188">
        <v>12</v>
      </c>
      <c r="F235" s="233">
        <f t="shared" si="4"/>
        <v>960</v>
      </c>
      <c r="G235" s="577">
        <v>292</v>
      </c>
    </row>
    <row r="236" spans="1:7">
      <c r="A236" s="764"/>
      <c r="B236" s="762"/>
      <c r="C236" s="246" t="s">
        <v>2934</v>
      </c>
      <c r="D236" s="244">
        <v>9.15</v>
      </c>
      <c r="E236" s="188">
        <v>25</v>
      </c>
      <c r="F236" s="233">
        <f t="shared" si="4"/>
        <v>228.75</v>
      </c>
      <c r="G236" s="577">
        <v>292</v>
      </c>
    </row>
    <row r="237" spans="1:7">
      <c r="A237" s="764"/>
      <c r="B237" s="762"/>
      <c r="C237" s="246" t="s">
        <v>2935</v>
      </c>
      <c r="D237" s="244">
        <v>250</v>
      </c>
      <c r="E237" s="188">
        <v>100</v>
      </c>
      <c r="F237" s="233">
        <f t="shared" si="4"/>
        <v>25000</v>
      </c>
      <c r="G237" s="577">
        <v>292</v>
      </c>
    </row>
    <row r="238" spans="1:7">
      <c r="A238" s="764"/>
      <c r="B238" s="762"/>
      <c r="C238" s="246" t="s">
        <v>1244</v>
      </c>
      <c r="D238" s="244">
        <v>4</v>
      </c>
      <c r="E238" s="188">
        <v>500</v>
      </c>
      <c r="F238" s="233">
        <f t="shared" si="4"/>
        <v>2000</v>
      </c>
      <c r="G238" s="577">
        <v>292</v>
      </c>
    </row>
    <row r="239" spans="1:7">
      <c r="A239" s="764"/>
      <c r="B239" s="762"/>
      <c r="C239" s="246" t="s">
        <v>2936</v>
      </c>
      <c r="D239" s="242">
        <v>12</v>
      </c>
      <c r="E239" s="188">
        <v>30</v>
      </c>
      <c r="F239" s="233">
        <f t="shared" si="4"/>
        <v>360</v>
      </c>
      <c r="G239" s="577">
        <v>292</v>
      </c>
    </row>
    <row r="240" spans="1:7">
      <c r="A240" s="764"/>
      <c r="B240" s="762"/>
      <c r="C240" s="246" t="s">
        <v>2937</v>
      </c>
      <c r="D240" s="242">
        <v>12</v>
      </c>
      <c r="E240" s="188">
        <v>12</v>
      </c>
      <c r="F240" s="233">
        <f t="shared" si="4"/>
        <v>144</v>
      </c>
      <c r="G240" s="577">
        <v>292</v>
      </c>
    </row>
    <row r="241" spans="1:7">
      <c r="A241" s="764"/>
      <c r="B241" s="762"/>
      <c r="C241" s="246" t="s">
        <v>2938</v>
      </c>
      <c r="D241" s="242">
        <v>18</v>
      </c>
      <c r="E241" s="188">
        <v>25</v>
      </c>
      <c r="F241" s="233">
        <f t="shared" si="4"/>
        <v>450</v>
      </c>
      <c r="G241" s="577">
        <v>292</v>
      </c>
    </row>
    <row r="242" spans="1:7">
      <c r="A242" s="764"/>
      <c r="B242" s="762"/>
      <c r="C242" s="246" t="s">
        <v>2939</v>
      </c>
      <c r="D242" s="242">
        <v>13</v>
      </c>
      <c r="E242" s="188">
        <v>25</v>
      </c>
      <c r="F242" s="233">
        <f t="shared" si="4"/>
        <v>325</v>
      </c>
      <c r="G242" s="577">
        <v>292</v>
      </c>
    </row>
    <row r="243" spans="1:7">
      <c r="A243" s="764"/>
      <c r="B243" s="762"/>
      <c r="C243" s="246" t="s">
        <v>2940</v>
      </c>
      <c r="D243" s="242">
        <v>18</v>
      </c>
      <c r="E243" s="188">
        <v>30</v>
      </c>
      <c r="F243" s="233">
        <f t="shared" si="4"/>
        <v>540</v>
      </c>
      <c r="G243" s="577">
        <v>292</v>
      </c>
    </row>
    <row r="244" spans="1:7">
      <c r="A244" s="764"/>
      <c r="B244" s="762"/>
      <c r="C244" s="246" t="s">
        <v>2941</v>
      </c>
      <c r="D244" s="242">
        <v>30</v>
      </c>
      <c r="E244" s="188">
        <v>12</v>
      </c>
      <c r="F244" s="233">
        <f t="shared" si="4"/>
        <v>360</v>
      </c>
      <c r="G244" s="577">
        <v>292</v>
      </c>
    </row>
    <row r="245" spans="1:7" ht="24">
      <c r="A245" s="764"/>
      <c r="B245" s="762"/>
      <c r="C245" s="246" t="s">
        <v>2942</v>
      </c>
      <c r="D245" s="242">
        <v>22</v>
      </c>
      <c r="E245" s="188">
        <v>100</v>
      </c>
      <c r="F245" s="233">
        <f t="shared" si="4"/>
        <v>2200</v>
      </c>
      <c r="G245" s="577">
        <v>292</v>
      </c>
    </row>
    <row r="246" spans="1:7">
      <c r="A246" s="764"/>
      <c r="B246" s="762"/>
      <c r="C246" s="246" t="s">
        <v>2943</v>
      </c>
      <c r="D246" s="242">
        <v>12</v>
      </c>
      <c r="E246" s="188">
        <v>25</v>
      </c>
      <c r="F246" s="233">
        <f t="shared" si="4"/>
        <v>300</v>
      </c>
      <c r="G246" s="577">
        <v>292</v>
      </c>
    </row>
    <row r="247" spans="1:7">
      <c r="A247" s="764"/>
      <c r="B247" s="762"/>
      <c r="C247" s="246" t="s">
        <v>2944</v>
      </c>
      <c r="D247" s="242">
        <v>6</v>
      </c>
      <c r="E247" s="188">
        <v>25</v>
      </c>
      <c r="F247" s="233">
        <f t="shared" si="4"/>
        <v>150</v>
      </c>
      <c r="G247" s="577">
        <v>292</v>
      </c>
    </row>
    <row r="248" spans="1:7">
      <c r="A248" s="764"/>
      <c r="B248" s="762"/>
      <c r="C248" s="246" t="s">
        <v>2945</v>
      </c>
      <c r="D248" s="242">
        <v>12</v>
      </c>
      <c r="E248" s="188">
        <v>12</v>
      </c>
      <c r="F248" s="233">
        <f t="shared" si="4"/>
        <v>144</v>
      </c>
      <c r="G248" s="577">
        <v>292</v>
      </c>
    </row>
    <row r="249" spans="1:7">
      <c r="A249" s="764"/>
      <c r="B249" s="762"/>
      <c r="C249" s="246" t="s">
        <v>2946</v>
      </c>
      <c r="D249" s="242">
        <v>74</v>
      </c>
      <c r="E249" s="188">
        <v>12</v>
      </c>
      <c r="F249" s="233">
        <f t="shared" si="4"/>
        <v>888</v>
      </c>
      <c r="G249" s="577">
        <v>292</v>
      </c>
    </row>
    <row r="250" spans="1:7">
      <c r="A250" s="764"/>
      <c r="B250" s="762"/>
      <c r="C250" s="246" t="s">
        <v>2947</v>
      </c>
      <c r="D250" s="242">
        <v>120</v>
      </c>
      <c r="E250" s="188">
        <v>12</v>
      </c>
      <c r="F250" s="233">
        <f t="shared" si="4"/>
        <v>1440</v>
      </c>
      <c r="G250" s="577">
        <v>292</v>
      </c>
    </row>
    <row r="251" spans="1:7">
      <c r="A251" s="764"/>
      <c r="B251" s="762"/>
      <c r="C251" s="246" t="s">
        <v>2948</v>
      </c>
      <c r="D251" s="244">
        <v>125000</v>
      </c>
      <c r="E251" s="188">
        <v>2</v>
      </c>
      <c r="F251" s="233">
        <f t="shared" si="4"/>
        <v>250000</v>
      </c>
      <c r="G251" s="577">
        <v>325</v>
      </c>
    </row>
    <row r="252" spans="1:7">
      <c r="A252" s="764"/>
      <c r="B252" s="762"/>
      <c r="C252" s="513" t="s">
        <v>2949</v>
      </c>
      <c r="D252" s="242">
        <v>1000</v>
      </c>
      <c r="E252" s="188">
        <v>12</v>
      </c>
      <c r="F252" s="233">
        <f t="shared" si="4"/>
        <v>12000</v>
      </c>
      <c r="G252" s="577">
        <v>326</v>
      </c>
    </row>
    <row r="253" spans="1:7">
      <c r="A253" s="764"/>
      <c r="B253" s="762"/>
      <c r="C253" s="513" t="s">
        <v>2950</v>
      </c>
      <c r="D253" s="242">
        <v>25000</v>
      </c>
      <c r="E253" s="188">
        <v>1</v>
      </c>
      <c r="F253" s="233">
        <f t="shared" si="4"/>
        <v>25000</v>
      </c>
      <c r="G253" s="577">
        <v>328</v>
      </c>
    </row>
    <row r="254" spans="1:7">
      <c r="A254" s="764"/>
      <c r="B254" s="762"/>
      <c r="C254" s="246" t="s">
        <v>2951</v>
      </c>
      <c r="D254" s="242">
        <v>680</v>
      </c>
      <c r="E254" s="188">
        <v>5</v>
      </c>
      <c r="F254" s="233">
        <f t="shared" si="4"/>
        <v>3400</v>
      </c>
      <c r="G254" s="577">
        <v>328</v>
      </c>
    </row>
    <row r="255" spans="1:7">
      <c r="A255" s="764"/>
      <c r="B255" s="762"/>
      <c r="C255" s="246" t="s">
        <v>2952</v>
      </c>
      <c r="D255" s="244">
        <v>1000</v>
      </c>
      <c r="E255" s="188">
        <v>2</v>
      </c>
      <c r="F255" s="233">
        <f t="shared" si="4"/>
        <v>2000</v>
      </c>
      <c r="G255" s="577">
        <v>322</v>
      </c>
    </row>
    <row r="256" spans="1:7">
      <c r="A256" s="764"/>
      <c r="B256" s="762"/>
      <c r="C256" s="246" t="s">
        <v>2953</v>
      </c>
      <c r="D256" s="244">
        <v>500</v>
      </c>
      <c r="E256" s="188">
        <v>20</v>
      </c>
      <c r="F256" s="233">
        <f t="shared" si="4"/>
        <v>10000</v>
      </c>
      <c r="G256" s="577">
        <v>322</v>
      </c>
    </row>
    <row r="257" spans="1:7">
      <c r="A257" s="764"/>
      <c r="B257" s="762"/>
      <c r="C257" s="513" t="s">
        <v>2954</v>
      </c>
      <c r="D257" s="242">
        <v>500</v>
      </c>
      <c r="E257" s="188">
        <v>12</v>
      </c>
      <c r="F257" s="233">
        <f t="shared" si="4"/>
        <v>6000</v>
      </c>
      <c r="G257" s="577">
        <v>322</v>
      </c>
    </row>
    <row r="258" spans="1:7">
      <c r="A258" s="764"/>
      <c r="B258" s="762"/>
      <c r="C258" s="513" t="s">
        <v>1683</v>
      </c>
      <c r="D258" s="242">
        <v>800</v>
      </c>
      <c r="E258" s="188">
        <v>20</v>
      </c>
      <c r="F258" s="233">
        <f t="shared" si="4"/>
        <v>16000</v>
      </c>
      <c r="G258" s="577">
        <v>322</v>
      </c>
    </row>
    <row r="259" spans="1:7">
      <c r="A259" s="764"/>
      <c r="B259" s="762"/>
      <c r="C259" s="513" t="s">
        <v>2955</v>
      </c>
      <c r="D259" s="242">
        <v>1500</v>
      </c>
      <c r="E259" s="188">
        <v>10</v>
      </c>
      <c r="F259" s="233">
        <f t="shared" si="4"/>
        <v>15000</v>
      </c>
      <c r="G259" s="577">
        <v>322</v>
      </c>
    </row>
    <row r="260" spans="1:7">
      <c r="A260" s="764"/>
      <c r="B260" s="762"/>
      <c r="C260" s="513" t="s">
        <v>2956</v>
      </c>
      <c r="D260" s="242">
        <v>2500</v>
      </c>
      <c r="E260" s="188">
        <v>10</v>
      </c>
      <c r="F260" s="233">
        <f t="shared" si="4"/>
        <v>25000</v>
      </c>
      <c r="G260" s="577">
        <v>322</v>
      </c>
    </row>
    <row r="261" spans="1:7">
      <c r="A261" s="764"/>
      <c r="B261" s="762"/>
      <c r="C261" s="246" t="s">
        <v>2957</v>
      </c>
      <c r="D261" s="242">
        <v>2100</v>
      </c>
      <c r="E261" s="235">
        <v>7</v>
      </c>
      <c r="F261" s="233">
        <f t="shared" si="4"/>
        <v>14700</v>
      </c>
      <c r="G261" s="577">
        <v>324</v>
      </c>
    </row>
    <row r="262" spans="1:7" ht="24">
      <c r="A262" s="764"/>
      <c r="B262" s="762"/>
      <c r="C262" s="246" t="s">
        <v>2958</v>
      </c>
      <c r="D262" s="242">
        <v>1000</v>
      </c>
      <c r="E262" s="235">
        <v>12</v>
      </c>
      <c r="F262" s="233">
        <f t="shared" si="4"/>
        <v>12000</v>
      </c>
      <c r="G262" s="577">
        <v>324</v>
      </c>
    </row>
    <row r="263" spans="1:7">
      <c r="A263" s="764"/>
      <c r="B263" s="762"/>
      <c r="C263" s="246" t="s">
        <v>2959</v>
      </c>
      <c r="D263" s="242">
        <v>1000</v>
      </c>
      <c r="E263" s="235">
        <v>4</v>
      </c>
      <c r="F263" s="233">
        <f t="shared" si="4"/>
        <v>4000</v>
      </c>
      <c r="G263" s="577">
        <v>324</v>
      </c>
    </row>
    <row r="264" spans="1:7" ht="24">
      <c r="A264" s="764"/>
      <c r="B264" s="762"/>
      <c r="C264" s="246" t="s">
        <v>2960</v>
      </c>
      <c r="D264" s="244">
        <v>5500</v>
      </c>
      <c r="E264" s="188">
        <v>4</v>
      </c>
      <c r="F264" s="233">
        <f t="shared" si="4"/>
        <v>22000</v>
      </c>
      <c r="G264" s="577">
        <v>324</v>
      </c>
    </row>
    <row r="265" spans="1:7">
      <c r="A265" s="764"/>
      <c r="B265" s="762"/>
      <c r="C265" s="246" t="s">
        <v>2961</v>
      </c>
      <c r="D265" s="242">
        <v>118</v>
      </c>
      <c r="E265" s="236">
        <v>10</v>
      </c>
      <c r="F265" s="233">
        <f t="shared" si="4"/>
        <v>1180</v>
      </c>
      <c r="G265" s="577">
        <v>267</v>
      </c>
    </row>
    <row r="266" spans="1:7">
      <c r="A266" s="764"/>
      <c r="B266" s="762"/>
      <c r="C266" s="246" t="s">
        <v>2962</v>
      </c>
      <c r="D266" s="242">
        <v>149</v>
      </c>
      <c r="E266" s="235">
        <v>10</v>
      </c>
      <c r="F266" s="233">
        <f t="shared" si="4"/>
        <v>1490</v>
      </c>
      <c r="G266" s="577">
        <v>267</v>
      </c>
    </row>
    <row r="267" spans="1:7">
      <c r="A267" s="764"/>
      <c r="B267" s="762"/>
      <c r="C267" s="246" t="s">
        <v>2963</v>
      </c>
      <c r="D267" s="242">
        <v>98</v>
      </c>
      <c r="E267" s="235">
        <v>10</v>
      </c>
      <c r="F267" s="233">
        <f t="shared" si="4"/>
        <v>980</v>
      </c>
      <c r="G267" s="577">
        <v>267</v>
      </c>
    </row>
    <row r="268" spans="1:7">
      <c r="A268" s="764"/>
      <c r="B268" s="762"/>
      <c r="C268" s="246" t="s">
        <v>2964</v>
      </c>
      <c r="D268" s="242">
        <v>98</v>
      </c>
      <c r="E268" s="235">
        <v>10</v>
      </c>
      <c r="F268" s="233">
        <f t="shared" si="4"/>
        <v>980</v>
      </c>
      <c r="G268" s="577">
        <v>267</v>
      </c>
    </row>
    <row r="269" spans="1:7">
      <c r="A269" s="764"/>
      <c r="B269" s="762"/>
      <c r="C269" s="246" t="s">
        <v>2965</v>
      </c>
      <c r="D269" s="242">
        <v>98</v>
      </c>
      <c r="E269" s="235">
        <v>10</v>
      </c>
      <c r="F269" s="233">
        <f t="shared" si="4"/>
        <v>980</v>
      </c>
      <c r="G269" s="577">
        <v>267</v>
      </c>
    </row>
    <row r="270" spans="1:7">
      <c r="A270" s="764"/>
      <c r="B270" s="762"/>
      <c r="C270" s="246" t="s">
        <v>2966</v>
      </c>
      <c r="D270" s="242">
        <v>98</v>
      </c>
      <c r="E270" s="235">
        <v>10</v>
      </c>
      <c r="F270" s="233">
        <f t="shared" si="4"/>
        <v>980</v>
      </c>
      <c r="G270" s="577">
        <v>267</v>
      </c>
    </row>
    <row r="271" spans="1:7">
      <c r="A271" s="764"/>
      <c r="B271" s="762"/>
      <c r="C271" s="246" t="s">
        <v>2967</v>
      </c>
      <c r="D271" s="242">
        <v>98</v>
      </c>
      <c r="E271" s="235">
        <v>10</v>
      </c>
      <c r="F271" s="233">
        <f t="shared" si="4"/>
        <v>980</v>
      </c>
      <c r="G271" s="577">
        <v>267</v>
      </c>
    </row>
    <row r="272" spans="1:7" ht="24">
      <c r="A272" s="764"/>
      <c r="B272" s="762"/>
      <c r="C272" s="246" t="s">
        <v>2968</v>
      </c>
      <c r="D272" s="242">
        <v>170.71</v>
      </c>
      <c r="E272" s="235">
        <v>30</v>
      </c>
      <c r="F272" s="233">
        <f t="shared" si="4"/>
        <v>5121.3</v>
      </c>
      <c r="G272" s="577">
        <v>267</v>
      </c>
    </row>
    <row r="273" spans="1:7">
      <c r="A273" s="764"/>
      <c r="B273" s="762"/>
      <c r="C273" s="246" t="s">
        <v>2969</v>
      </c>
      <c r="D273" s="242">
        <v>315</v>
      </c>
      <c r="E273" s="235">
        <v>12</v>
      </c>
      <c r="F273" s="233">
        <f t="shared" si="4"/>
        <v>3780</v>
      </c>
      <c r="G273" s="577">
        <v>267</v>
      </c>
    </row>
    <row r="274" spans="1:7">
      <c r="A274" s="764"/>
      <c r="B274" s="762"/>
      <c r="C274" s="246" t="s">
        <v>2970</v>
      </c>
      <c r="D274" s="244">
        <v>500</v>
      </c>
      <c r="E274" s="188">
        <v>12</v>
      </c>
      <c r="F274" s="233">
        <f t="shared" si="4"/>
        <v>6000</v>
      </c>
      <c r="G274" s="577">
        <v>267</v>
      </c>
    </row>
    <row r="275" spans="1:7" ht="24">
      <c r="A275" s="764"/>
      <c r="B275" s="762"/>
      <c r="C275" s="246" t="s">
        <v>2971</v>
      </c>
      <c r="D275" s="244">
        <v>300</v>
      </c>
      <c r="E275" s="188">
        <v>15</v>
      </c>
      <c r="F275" s="233">
        <f t="shared" si="4"/>
        <v>4500</v>
      </c>
      <c r="G275" s="577">
        <v>267</v>
      </c>
    </row>
    <row r="276" spans="1:7">
      <c r="A276" s="764"/>
      <c r="B276" s="762"/>
      <c r="C276" s="246" t="s">
        <v>2972</v>
      </c>
      <c r="D276" s="244">
        <v>40</v>
      </c>
      <c r="E276" s="188">
        <v>20</v>
      </c>
      <c r="F276" s="233">
        <f t="shared" si="4"/>
        <v>800</v>
      </c>
      <c r="G276" s="577">
        <v>267</v>
      </c>
    </row>
    <row r="277" spans="1:7" ht="24">
      <c r="A277" s="764"/>
      <c r="B277" s="762"/>
      <c r="C277" s="246" t="s">
        <v>2973</v>
      </c>
      <c r="D277" s="244">
        <v>3</v>
      </c>
      <c r="E277" s="188">
        <v>300</v>
      </c>
      <c r="F277" s="233">
        <f t="shared" si="4"/>
        <v>900</v>
      </c>
      <c r="G277" s="577">
        <v>268</v>
      </c>
    </row>
    <row r="278" spans="1:7">
      <c r="A278" s="764"/>
      <c r="B278" s="762"/>
      <c r="C278" s="246" t="s">
        <v>2974</v>
      </c>
      <c r="D278" s="244">
        <v>2.5</v>
      </c>
      <c r="E278" s="188">
        <v>100</v>
      </c>
      <c r="F278" s="233">
        <f t="shared" si="4"/>
        <v>250</v>
      </c>
      <c r="G278" s="577">
        <v>268</v>
      </c>
    </row>
    <row r="279" spans="1:7">
      <c r="A279" s="764"/>
      <c r="B279" s="762"/>
      <c r="C279" s="246" t="s">
        <v>2975</v>
      </c>
      <c r="D279" s="244">
        <v>2.75</v>
      </c>
      <c r="E279" s="188">
        <v>100</v>
      </c>
      <c r="F279" s="233">
        <f t="shared" si="4"/>
        <v>275</v>
      </c>
      <c r="G279" s="577">
        <v>268</v>
      </c>
    </row>
    <row r="280" spans="1:7" ht="24">
      <c r="A280" s="764"/>
      <c r="B280" s="762"/>
      <c r="C280" s="246" t="s">
        <v>2976</v>
      </c>
      <c r="D280" s="244">
        <v>5</v>
      </c>
      <c r="E280" s="188">
        <v>100</v>
      </c>
      <c r="F280" s="233">
        <f t="shared" si="4"/>
        <v>500</v>
      </c>
      <c r="G280" s="577">
        <v>268</v>
      </c>
    </row>
    <row r="281" spans="1:7" ht="24">
      <c r="A281" s="764"/>
      <c r="B281" s="762"/>
      <c r="C281" s="246" t="s">
        <v>2977</v>
      </c>
      <c r="D281" s="244">
        <v>12.25</v>
      </c>
      <c r="E281" s="188">
        <v>100</v>
      </c>
      <c r="F281" s="233">
        <f t="shared" si="4"/>
        <v>1225</v>
      </c>
      <c r="G281" s="577">
        <v>268</v>
      </c>
    </row>
    <row r="282" spans="1:7" ht="24">
      <c r="A282" s="764"/>
      <c r="B282" s="762"/>
      <c r="C282" s="246" t="s">
        <v>2978</v>
      </c>
      <c r="D282" s="244">
        <v>17.25</v>
      </c>
      <c r="E282" s="188">
        <v>100</v>
      </c>
      <c r="F282" s="233">
        <f t="shared" si="4"/>
        <v>1725</v>
      </c>
      <c r="G282" s="577">
        <v>268</v>
      </c>
    </row>
    <row r="283" spans="1:7">
      <c r="A283" s="764"/>
      <c r="B283" s="762"/>
      <c r="C283" s="246" t="s">
        <v>2979</v>
      </c>
      <c r="D283" s="244">
        <v>3.75</v>
      </c>
      <c r="E283" s="188">
        <v>100</v>
      </c>
      <c r="F283" s="233">
        <f t="shared" si="4"/>
        <v>375</v>
      </c>
      <c r="G283" s="577">
        <v>268</v>
      </c>
    </row>
    <row r="284" spans="1:7" ht="24">
      <c r="A284" s="764"/>
      <c r="B284" s="762"/>
      <c r="C284" s="246" t="s">
        <v>2980</v>
      </c>
      <c r="D284" s="244">
        <v>5.3</v>
      </c>
      <c r="E284" s="188">
        <v>100</v>
      </c>
      <c r="F284" s="233">
        <f t="shared" si="4"/>
        <v>530</v>
      </c>
      <c r="G284" s="577">
        <v>268</v>
      </c>
    </row>
    <row r="285" spans="1:7" ht="24">
      <c r="A285" s="764"/>
      <c r="B285" s="762"/>
      <c r="C285" s="246" t="s">
        <v>2981</v>
      </c>
      <c r="D285" s="242">
        <v>12.9</v>
      </c>
      <c r="E285" s="188">
        <v>50</v>
      </c>
      <c r="F285" s="233">
        <f t="shared" si="4"/>
        <v>645</v>
      </c>
      <c r="G285" s="577">
        <v>268</v>
      </c>
    </row>
    <row r="286" spans="1:7" ht="24">
      <c r="A286" s="764"/>
      <c r="B286" s="762"/>
      <c r="C286" s="246" t="s">
        <v>2982</v>
      </c>
      <c r="D286" s="242">
        <v>10.9</v>
      </c>
      <c r="E286" s="188">
        <v>50</v>
      </c>
      <c r="F286" s="233">
        <f t="shared" si="4"/>
        <v>545</v>
      </c>
      <c r="G286" s="577">
        <v>268</v>
      </c>
    </row>
    <row r="287" spans="1:7">
      <c r="A287" s="764"/>
      <c r="B287" s="762"/>
      <c r="C287" s="246" t="s">
        <v>2983</v>
      </c>
      <c r="D287" s="242">
        <v>50</v>
      </c>
      <c r="E287" s="188">
        <v>50</v>
      </c>
      <c r="F287" s="233">
        <f t="shared" si="4"/>
        <v>2500</v>
      </c>
      <c r="G287" s="577">
        <v>268</v>
      </c>
    </row>
    <row r="288" spans="1:7">
      <c r="A288" s="764"/>
      <c r="B288" s="762"/>
      <c r="C288" s="246" t="s">
        <v>2984</v>
      </c>
      <c r="D288" s="242">
        <v>50</v>
      </c>
      <c r="E288" s="188">
        <v>12</v>
      </c>
      <c r="F288" s="233">
        <f t="shared" si="4"/>
        <v>600</v>
      </c>
      <c r="G288" s="577">
        <v>268</v>
      </c>
    </row>
    <row r="289" spans="1:7" ht="24">
      <c r="A289" s="764"/>
      <c r="B289" s="762"/>
      <c r="C289" s="246" t="s">
        <v>2985</v>
      </c>
      <c r="D289" s="242">
        <v>1.1499999999999999</v>
      </c>
      <c r="E289" s="188">
        <v>5000</v>
      </c>
      <c r="F289" s="233">
        <f t="shared" si="4"/>
        <v>5750</v>
      </c>
      <c r="G289" s="577">
        <v>268</v>
      </c>
    </row>
    <row r="290" spans="1:7">
      <c r="A290" s="764"/>
      <c r="B290" s="762"/>
      <c r="C290" s="246" t="s">
        <v>2986</v>
      </c>
      <c r="D290" s="242">
        <v>150</v>
      </c>
      <c r="E290" s="188">
        <v>10</v>
      </c>
      <c r="F290" s="233">
        <f t="shared" si="4"/>
        <v>1500</v>
      </c>
      <c r="G290" s="577">
        <v>268</v>
      </c>
    </row>
    <row r="291" spans="1:7">
      <c r="A291" s="764"/>
      <c r="B291" s="762"/>
      <c r="C291" s="246" t="s">
        <v>2987</v>
      </c>
      <c r="D291" s="244">
        <v>4</v>
      </c>
      <c r="E291" s="188">
        <v>50</v>
      </c>
      <c r="F291" s="233">
        <f t="shared" si="4"/>
        <v>200</v>
      </c>
      <c r="G291" s="577">
        <v>268</v>
      </c>
    </row>
    <row r="292" spans="1:7">
      <c r="A292" s="764"/>
      <c r="B292" s="762"/>
      <c r="C292" s="246" t="s">
        <v>2988</v>
      </c>
      <c r="D292" s="244">
        <v>17</v>
      </c>
      <c r="E292" s="188">
        <v>250</v>
      </c>
      <c r="F292" s="233">
        <f t="shared" si="4"/>
        <v>4250</v>
      </c>
      <c r="G292" s="577">
        <v>268</v>
      </c>
    </row>
    <row r="293" spans="1:7">
      <c r="A293" s="764"/>
      <c r="B293" s="762"/>
      <c r="C293" s="246" t="s">
        <v>2989</v>
      </c>
      <c r="D293" s="244">
        <v>20</v>
      </c>
      <c r="E293" s="188">
        <v>25</v>
      </c>
      <c r="F293" s="233">
        <f t="shared" ref="F293:F350" si="5">D293*E293</f>
        <v>500</v>
      </c>
      <c r="G293" s="577">
        <v>268</v>
      </c>
    </row>
    <row r="294" spans="1:7">
      <c r="A294" s="764"/>
      <c r="B294" s="762"/>
      <c r="C294" s="246" t="s">
        <v>2990</v>
      </c>
      <c r="D294" s="244">
        <v>0.35</v>
      </c>
      <c r="E294" s="188">
        <v>50</v>
      </c>
      <c r="F294" s="233">
        <f t="shared" si="5"/>
        <v>17.5</v>
      </c>
      <c r="G294" s="577">
        <v>268</v>
      </c>
    </row>
    <row r="295" spans="1:7" ht="24" customHeight="1">
      <c r="A295" s="764"/>
      <c r="B295" s="762"/>
      <c r="C295" s="246" t="s">
        <v>2991</v>
      </c>
      <c r="D295" s="244">
        <v>40</v>
      </c>
      <c r="E295" s="188">
        <v>25</v>
      </c>
      <c r="F295" s="233">
        <f t="shared" si="5"/>
        <v>1000</v>
      </c>
      <c r="G295" s="577">
        <v>268</v>
      </c>
    </row>
    <row r="296" spans="1:7">
      <c r="A296" s="764"/>
      <c r="B296" s="762"/>
      <c r="C296" s="246" t="s">
        <v>2992</v>
      </c>
      <c r="D296" s="244">
        <v>3.5</v>
      </c>
      <c r="E296" s="188">
        <v>25</v>
      </c>
      <c r="F296" s="233">
        <f t="shared" si="5"/>
        <v>87.5</v>
      </c>
      <c r="G296" s="577">
        <v>268</v>
      </c>
    </row>
    <row r="297" spans="1:7">
      <c r="A297" s="764"/>
      <c r="B297" s="762"/>
      <c r="C297" s="246" t="s">
        <v>2993</v>
      </c>
      <c r="D297" s="244">
        <v>1.6</v>
      </c>
      <c r="E297" s="188">
        <v>500</v>
      </c>
      <c r="F297" s="233">
        <f t="shared" si="5"/>
        <v>800</v>
      </c>
      <c r="G297" s="577">
        <v>269</v>
      </c>
    </row>
    <row r="298" spans="1:7">
      <c r="A298" s="764"/>
      <c r="B298" s="762"/>
      <c r="C298" s="246" t="s">
        <v>2994</v>
      </c>
      <c r="D298" s="242">
        <v>50</v>
      </c>
      <c r="E298" s="188">
        <v>30</v>
      </c>
      <c r="F298" s="233">
        <f t="shared" si="5"/>
        <v>1500</v>
      </c>
      <c r="G298" s="577">
        <v>269</v>
      </c>
    </row>
    <row r="299" spans="1:7">
      <c r="A299" s="764"/>
      <c r="B299" s="762"/>
      <c r="C299" s="246" t="s">
        <v>2995</v>
      </c>
      <c r="D299" s="242">
        <v>53</v>
      </c>
      <c r="E299" s="188">
        <v>60</v>
      </c>
      <c r="F299" s="233">
        <f t="shared" si="5"/>
        <v>3180</v>
      </c>
      <c r="G299" s="577">
        <v>269</v>
      </c>
    </row>
    <row r="300" spans="1:7">
      <c r="A300" s="764"/>
      <c r="B300" s="762"/>
      <c r="C300" s="246" t="s">
        <v>2996</v>
      </c>
      <c r="D300" s="242">
        <v>35</v>
      </c>
      <c r="E300" s="188">
        <v>25</v>
      </c>
      <c r="F300" s="233">
        <f t="shared" si="5"/>
        <v>875</v>
      </c>
      <c r="G300" s="577">
        <v>269</v>
      </c>
    </row>
    <row r="301" spans="1:7">
      <c r="A301" s="764"/>
      <c r="B301" s="762"/>
      <c r="C301" s="246" t="s">
        <v>2997</v>
      </c>
      <c r="D301" s="242">
        <v>35</v>
      </c>
      <c r="E301" s="188">
        <v>50</v>
      </c>
      <c r="F301" s="233">
        <f t="shared" si="5"/>
        <v>1750</v>
      </c>
      <c r="G301" s="577">
        <v>269</v>
      </c>
    </row>
    <row r="302" spans="1:7">
      <c r="A302" s="764"/>
      <c r="B302" s="762"/>
      <c r="C302" s="246" t="s">
        <v>2998</v>
      </c>
      <c r="D302" s="242">
        <v>35</v>
      </c>
      <c r="E302" s="188">
        <v>50</v>
      </c>
      <c r="F302" s="233">
        <f t="shared" si="5"/>
        <v>1750</v>
      </c>
      <c r="G302" s="577">
        <v>269</v>
      </c>
    </row>
    <row r="303" spans="1:7">
      <c r="A303" s="764"/>
      <c r="B303" s="762"/>
      <c r="C303" s="246" t="s">
        <v>2999</v>
      </c>
      <c r="D303" s="242">
        <v>50</v>
      </c>
      <c r="E303" s="188">
        <v>50</v>
      </c>
      <c r="F303" s="233">
        <f t="shared" si="5"/>
        <v>2500</v>
      </c>
      <c r="G303" s="577">
        <v>269</v>
      </c>
    </row>
    <row r="304" spans="1:7">
      <c r="A304" s="764"/>
      <c r="B304" s="762"/>
      <c r="C304" s="246" t="s">
        <v>3000</v>
      </c>
      <c r="D304" s="244">
        <v>175</v>
      </c>
      <c r="E304" s="188">
        <v>12</v>
      </c>
      <c r="F304" s="233">
        <f t="shared" si="5"/>
        <v>2100</v>
      </c>
      <c r="G304" s="577">
        <v>272</v>
      </c>
    </row>
    <row r="305" spans="1:7">
      <c r="A305" s="764"/>
      <c r="B305" s="762"/>
      <c r="C305" s="246" t="s">
        <v>3001</v>
      </c>
      <c r="D305" s="244">
        <v>60</v>
      </c>
      <c r="E305" s="188">
        <v>12</v>
      </c>
      <c r="F305" s="233">
        <f t="shared" si="5"/>
        <v>720</v>
      </c>
      <c r="G305" s="577">
        <v>274</v>
      </c>
    </row>
    <row r="306" spans="1:7">
      <c r="A306" s="764"/>
      <c r="B306" s="762"/>
      <c r="C306" s="246" t="s">
        <v>3002</v>
      </c>
      <c r="D306" s="244">
        <v>125</v>
      </c>
      <c r="E306" s="188">
        <v>12</v>
      </c>
      <c r="F306" s="233">
        <f t="shared" si="5"/>
        <v>1500</v>
      </c>
      <c r="G306" s="577">
        <v>274</v>
      </c>
    </row>
    <row r="307" spans="1:7" ht="24" customHeight="1">
      <c r="A307" s="764"/>
      <c r="B307" s="762"/>
      <c r="C307" s="246" t="s">
        <v>3003</v>
      </c>
      <c r="D307" s="244">
        <v>35</v>
      </c>
      <c r="E307" s="188">
        <v>4</v>
      </c>
      <c r="F307" s="233">
        <f t="shared" si="5"/>
        <v>140</v>
      </c>
      <c r="G307" s="577">
        <v>245</v>
      </c>
    </row>
    <row r="308" spans="1:7" ht="30" customHeight="1">
      <c r="A308" s="764"/>
      <c r="B308" s="762"/>
      <c r="C308" s="246" t="s">
        <v>3004</v>
      </c>
      <c r="D308" s="244">
        <v>10</v>
      </c>
      <c r="E308" s="188">
        <v>4</v>
      </c>
      <c r="F308" s="233">
        <f t="shared" si="5"/>
        <v>40</v>
      </c>
      <c r="G308" s="577">
        <v>245</v>
      </c>
    </row>
    <row r="309" spans="1:7">
      <c r="A309" s="764"/>
      <c r="B309" s="762"/>
      <c r="C309" s="246" t="s">
        <v>3005</v>
      </c>
      <c r="D309" s="244">
        <v>10</v>
      </c>
      <c r="E309" s="188">
        <v>4</v>
      </c>
      <c r="F309" s="233">
        <f t="shared" si="5"/>
        <v>40</v>
      </c>
      <c r="G309" s="577">
        <v>245</v>
      </c>
    </row>
    <row r="310" spans="1:7">
      <c r="A310" s="764"/>
      <c r="B310" s="762"/>
      <c r="C310" s="246" t="s">
        <v>3006</v>
      </c>
      <c r="D310" s="244">
        <v>14</v>
      </c>
      <c r="E310" s="188">
        <v>4</v>
      </c>
      <c r="F310" s="233">
        <f t="shared" si="5"/>
        <v>56</v>
      </c>
      <c r="G310" s="577">
        <v>245</v>
      </c>
    </row>
    <row r="311" spans="1:7">
      <c r="A311" s="764"/>
      <c r="B311" s="762"/>
      <c r="C311" s="246" t="s">
        <v>3007</v>
      </c>
      <c r="D311" s="244">
        <v>8</v>
      </c>
      <c r="E311" s="188">
        <v>4</v>
      </c>
      <c r="F311" s="233">
        <f t="shared" si="5"/>
        <v>32</v>
      </c>
      <c r="G311" s="577">
        <v>245</v>
      </c>
    </row>
    <row r="312" spans="1:7" ht="24">
      <c r="A312" s="764"/>
      <c r="B312" s="762"/>
      <c r="C312" s="246" t="s">
        <v>3008</v>
      </c>
      <c r="D312" s="244">
        <v>46.2</v>
      </c>
      <c r="E312" s="188">
        <v>10</v>
      </c>
      <c r="F312" s="233">
        <f t="shared" si="5"/>
        <v>462</v>
      </c>
      <c r="G312" s="577">
        <v>245</v>
      </c>
    </row>
    <row r="313" spans="1:7">
      <c r="A313" s="764"/>
      <c r="B313" s="762"/>
      <c r="C313" s="246" t="s">
        <v>3009</v>
      </c>
      <c r="D313" s="244">
        <v>5</v>
      </c>
      <c r="E313" s="188">
        <v>15</v>
      </c>
      <c r="F313" s="233">
        <f t="shared" si="5"/>
        <v>75</v>
      </c>
      <c r="G313" s="577">
        <v>247</v>
      </c>
    </row>
    <row r="314" spans="1:7">
      <c r="A314" s="764"/>
      <c r="B314" s="762"/>
      <c r="C314" s="246" t="s">
        <v>3010</v>
      </c>
      <c r="D314" s="244">
        <v>1</v>
      </c>
      <c r="E314" s="188">
        <v>100</v>
      </c>
      <c r="F314" s="233">
        <f t="shared" si="5"/>
        <v>100</v>
      </c>
      <c r="G314" s="577">
        <v>247</v>
      </c>
    </row>
    <row r="315" spans="1:7">
      <c r="A315" s="764"/>
      <c r="B315" s="762"/>
      <c r="C315" s="246" t="s">
        <v>3011</v>
      </c>
      <c r="D315" s="244">
        <v>10</v>
      </c>
      <c r="E315" s="188">
        <v>15</v>
      </c>
      <c r="F315" s="233">
        <f t="shared" si="5"/>
        <v>150</v>
      </c>
      <c r="G315" s="577">
        <v>247</v>
      </c>
    </row>
    <row r="316" spans="1:7">
      <c r="A316" s="764"/>
      <c r="B316" s="762"/>
      <c r="C316" s="245" t="s">
        <v>3012</v>
      </c>
      <c r="D316" s="242">
        <v>800</v>
      </c>
      <c r="E316" s="188">
        <v>16</v>
      </c>
      <c r="F316" s="233">
        <f t="shared" si="5"/>
        <v>12800</v>
      </c>
      <c r="G316" s="577">
        <v>253</v>
      </c>
    </row>
    <row r="317" spans="1:7">
      <c r="A317" s="764"/>
      <c r="B317" s="762"/>
      <c r="C317" s="246" t="s">
        <v>3013</v>
      </c>
      <c r="D317" s="242">
        <v>11</v>
      </c>
      <c r="E317" s="188">
        <v>12</v>
      </c>
      <c r="F317" s="233">
        <f t="shared" si="5"/>
        <v>132</v>
      </c>
      <c r="G317" s="577">
        <v>254</v>
      </c>
    </row>
    <row r="318" spans="1:7">
      <c r="A318" s="764"/>
      <c r="B318" s="762"/>
      <c r="C318" s="246" t="s">
        <v>3014</v>
      </c>
      <c r="D318" s="244">
        <v>50</v>
      </c>
      <c r="E318" s="188">
        <v>12</v>
      </c>
      <c r="F318" s="233">
        <f t="shared" si="5"/>
        <v>600</v>
      </c>
      <c r="G318" s="577">
        <v>261</v>
      </c>
    </row>
    <row r="319" spans="1:7">
      <c r="A319" s="764"/>
      <c r="B319" s="762"/>
      <c r="C319" s="246" t="s">
        <v>935</v>
      </c>
      <c r="D319" s="244">
        <v>15</v>
      </c>
      <c r="E319" s="188">
        <v>3</v>
      </c>
      <c r="F319" s="233">
        <f t="shared" si="5"/>
        <v>45</v>
      </c>
      <c r="G319" s="577">
        <v>261</v>
      </c>
    </row>
    <row r="320" spans="1:7">
      <c r="A320" s="764"/>
      <c r="B320" s="762"/>
      <c r="C320" s="246" t="s">
        <v>3015</v>
      </c>
      <c r="D320" s="244">
        <v>55</v>
      </c>
      <c r="E320" s="188">
        <v>24</v>
      </c>
      <c r="F320" s="233">
        <f t="shared" si="5"/>
        <v>1320</v>
      </c>
      <c r="G320" s="577">
        <v>261</v>
      </c>
    </row>
    <row r="321" spans="1:7">
      <c r="A321" s="764"/>
      <c r="B321" s="762"/>
      <c r="C321" s="246" t="s">
        <v>3016</v>
      </c>
      <c r="D321" s="244">
        <v>50</v>
      </c>
      <c r="E321" s="188">
        <v>24</v>
      </c>
      <c r="F321" s="233">
        <f t="shared" si="5"/>
        <v>1200</v>
      </c>
      <c r="G321" s="577">
        <v>261</v>
      </c>
    </row>
    <row r="322" spans="1:7">
      <c r="A322" s="764"/>
      <c r="B322" s="762"/>
      <c r="C322" s="246" t="s">
        <v>1285</v>
      </c>
      <c r="D322" s="244">
        <v>40</v>
      </c>
      <c r="E322" s="188">
        <v>12</v>
      </c>
      <c r="F322" s="233">
        <f t="shared" si="5"/>
        <v>480</v>
      </c>
      <c r="G322" s="577">
        <v>261</v>
      </c>
    </row>
    <row r="323" spans="1:7">
      <c r="A323" s="764"/>
      <c r="B323" s="762"/>
      <c r="C323" s="246" t="s">
        <v>3017</v>
      </c>
      <c r="D323" s="244">
        <v>50</v>
      </c>
      <c r="E323" s="188">
        <v>5</v>
      </c>
      <c r="F323" s="233">
        <f t="shared" si="5"/>
        <v>250</v>
      </c>
      <c r="G323" s="577">
        <v>261</v>
      </c>
    </row>
    <row r="324" spans="1:7">
      <c r="A324" s="764"/>
      <c r="B324" s="762"/>
      <c r="C324" s="246" t="s">
        <v>3018</v>
      </c>
      <c r="D324" s="242">
        <v>70</v>
      </c>
      <c r="E324" s="188">
        <v>60</v>
      </c>
      <c r="F324" s="233">
        <f t="shared" si="5"/>
        <v>4200</v>
      </c>
      <c r="G324" s="577">
        <v>262</v>
      </c>
    </row>
    <row r="325" spans="1:7">
      <c r="A325" s="764"/>
      <c r="B325" s="762"/>
      <c r="C325" s="246" t="s">
        <v>3019</v>
      </c>
      <c r="D325" s="242">
        <v>45</v>
      </c>
      <c r="E325" s="188">
        <v>24</v>
      </c>
      <c r="F325" s="233">
        <f t="shared" si="5"/>
        <v>1080</v>
      </c>
      <c r="G325" s="577">
        <v>262</v>
      </c>
    </row>
    <row r="326" spans="1:7">
      <c r="A326" s="764"/>
      <c r="B326" s="762"/>
      <c r="C326" s="246" t="s">
        <v>3020</v>
      </c>
      <c r="D326" s="242">
        <v>70</v>
      </c>
      <c r="E326" s="188">
        <v>60</v>
      </c>
      <c r="F326" s="233">
        <f t="shared" si="5"/>
        <v>4200</v>
      </c>
      <c r="G326" s="577">
        <v>262</v>
      </c>
    </row>
    <row r="327" spans="1:7">
      <c r="A327" s="764"/>
      <c r="B327" s="762"/>
      <c r="C327" s="246" t="s">
        <v>3021</v>
      </c>
      <c r="D327" s="242">
        <v>70</v>
      </c>
      <c r="E327" s="188">
        <v>60</v>
      </c>
      <c r="F327" s="233">
        <f t="shared" si="5"/>
        <v>4200</v>
      </c>
      <c r="G327" s="577">
        <v>262</v>
      </c>
    </row>
    <row r="328" spans="1:7">
      <c r="A328" s="764"/>
      <c r="B328" s="762"/>
      <c r="C328" s="246" t="s">
        <v>3022</v>
      </c>
      <c r="D328" s="244">
        <v>50</v>
      </c>
      <c r="E328" s="188">
        <v>2500</v>
      </c>
      <c r="F328" s="233">
        <f t="shared" si="5"/>
        <v>125000</v>
      </c>
      <c r="G328" s="577">
        <v>262</v>
      </c>
    </row>
    <row r="329" spans="1:7">
      <c r="A329" s="764"/>
      <c r="B329" s="762"/>
      <c r="C329" s="246" t="s">
        <v>3023</v>
      </c>
      <c r="D329" s="244">
        <v>100</v>
      </c>
      <c r="E329" s="188">
        <v>6000</v>
      </c>
      <c r="F329" s="233">
        <f t="shared" si="5"/>
        <v>600000</v>
      </c>
      <c r="G329" s="577">
        <v>262</v>
      </c>
    </row>
    <row r="330" spans="1:7">
      <c r="A330" s="764"/>
      <c r="B330" s="762"/>
      <c r="C330" s="246" t="s">
        <v>48</v>
      </c>
      <c r="D330" s="244">
        <v>50</v>
      </c>
      <c r="E330" s="188">
        <v>50</v>
      </c>
      <c r="F330" s="233">
        <f t="shared" si="5"/>
        <v>2500</v>
      </c>
      <c r="G330" s="577">
        <v>264</v>
      </c>
    </row>
    <row r="331" spans="1:7">
      <c r="A331" s="764"/>
      <c r="B331" s="762"/>
      <c r="C331" s="246" t="s">
        <v>3024</v>
      </c>
      <c r="D331" s="244">
        <v>45</v>
      </c>
      <c r="E331" s="188">
        <v>60</v>
      </c>
      <c r="F331" s="233">
        <f t="shared" si="5"/>
        <v>2700</v>
      </c>
      <c r="G331" s="577">
        <v>264</v>
      </c>
    </row>
    <row r="332" spans="1:7">
      <c r="A332" s="764"/>
      <c r="B332" s="762"/>
      <c r="C332" s="513" t="s">
        <v>3025</v>
      </c>
      <c r="D332" s="242">
        <v>0.6</v>
      </c>
      <c r="E332" s="188">
        <v>25</v>
      </c>
      <c r="F332" s="233">
        <f t="shared" si="5"/>
        <v>15</v>
      </c>
      <c r="G332" s="577">
        <v>266</v>
      </c>
    </row>
    <row r="333" spans="1:7">
      <c r="A333" s="764"/>
      <c r="B333" s="762"/>
      <c r="C333" s="513" t="s">
        <v>3026</v>
      </c>
      <c r="D333" s="242">
        <v>15</v>
      </c>
      <c r="E333" s="188">
        <v>3</v>
      </c>
      <c r="F333" s="233">
        <f t="shared" si="5"/>
        <v>45</v>
      </c>
      <c r="G333" s="577">
        <v>266</v>
      </c>
    </row>
    <row r="334" spans="1:7">
      <c r="A334" s="764"/>
      <c r="B334" s="762"/>
      <c r="C334" s="513" t="s">
        <v>3027</v>
      </c>
      <c r="D334" s="242">
        <v>5</v>
      </c>
      <c r="E334" s="188">
        <v>5</v>
      </c>
      <c r="F334" s="233">
        <f t="shared" si="5"/>
        <v>25</v>
      </c>
      <c r="G334" s="577">
        <v>266</v>
      </c>
    </row>
    <row r="335" spans="1:7">
      <c r="A335" s="764"/>
      <c r="B335" s="762"/>
      <c r="C335" s="513" t="s">
        <v>3028</v>
      </c>
      <c r="D335" s="242">
        <v>10</v>
      </c>
      <c r="E335" s="188">
        <v>2</v>
      </c>
      <c r="F335" s="233">
        <f t="shared" si="5"/>
        <v>20</v>
      </c>
      <c r="G335" s="577">
        <v>266</v>
      </c>
    </row>
    <row r="336" spans="1:7" ht="24">
      <c r="A336" s="764"/>
      <c r="B336" s="762"/>
      <c r="C336" s="513" t="s">
        <v>3029</v>
      </c>
      <c r="D336" s="242">
        <v>15</v>
      </c>
      <c r="E336" s="188">
        <v>2</v>
      </c>
      <c r="F336" s="233">
        <f t="shared" si="5"/>
        <v>30</v>
      </c>
      <c r="G336" s="577">
        <v>266</v>
      </c>
    </row>
    <row r="337" spans="1:7">
      <c r="A337" s="764"/>
      <c r="B337" s="762"/>
      <c r="C337" s="513" t="s">
        <v>3030</v>
      </c>
      <c r="D337" s="242">
        <v>60</v>
      </c>
      <c r="E337" s="188">
        <v>2</v>
      </c>
      <c r="F337" s="233">
        <f t="shared" si="5"/>
        <v>120</v>
      </c>
      <c r="G337" s="577">
        <v>266</v>
      </c>
    </row>
    <row r="338" spans="1:7" ht="24">
      <c r="A338" s="764"/>
      <c r="B338" s="762"/>
      <c r="C338" s="513" t="s">
        <v>3031</v>
      </c>
      <c r="D338" s="242">
        <v>15</v>
      </c>
      <c r="E338" s="188">
        <v>2</v>
      </c>
      <c r="F338" s="233">
        <f t="shared" si="5"/>
        <v>30</v>
      </c>
      <c r="G338" s="577">
        <v>266</v>
      </c>
    </row>
    <row r="339" spans="1:7">
      <c r="A339" s="764"/>
      <c r="B339" s="762"/>
      <c r="C339" s="513" t="s">
        <v>3032</v>
      </c>
      <c r="D339" s="242">
        <v>8</v>
      </c>
      <c r="E339" s="188">
        <v>10</v>
      </c>
      <c r="F339" s="233">
        <f t="shared" si="5"/>
        <v>80</v>
      </c>
      <c r="G339" s="577">
        <v>266</v>
      </c>
    </row>
    <row r="340" spans="1:7">
      <c r="A340" s="764"/>
      <c r="B340" s="762"/>
      <c r="C340" s="513" t="s">
        <v>3033</v>
      </c>
      <c r="D340" s="242">
        <v>5</v>
      </c>
      <c r="E340" s="188">
        <v>10</v>
      </c>
      <c r="F340" s="233">
        <f t="shared" si="5"/>
        <v>50</v>
      </c>
      <c r="G340" s="577">
        <v>266</v>
      </c>
    </row>
    <row r="341" spans="1:7">
      <c r="A341" s="764"/>
      <c r="B341" s="762"/>
      <c r="C341" s="513" t="s">
        <v>3034</v>
      </c>
      <c r="D341" s="242">
        <v>45</v>
      </c>
      <c r="E341" s="188">
        <v>3</v>
      </c>
      <c r="F341" s="233">
        <f t="shared" si="5"/>
        <v>135</v>
      </c>
      <c r="G341" s="577">
        <v>266</v>
      </c>
    </row>
    <row r="342" spans="1:7">
      <c r="A342" s="764"/>
      <c r="B342" s="762"/>
      <c r="C342" s="513" t="s">
        <v>3035</v>
      </c>
      <c r="D342" s="242">
        <v>12</v>
      </c>
      <c r="E342" s="188">
        <v>2</v>
      </c>
      <c r="F342" s="233">
        <f t="shared" si="5"/>
        <v>24</v>
      </c>
      <c r="G342" s="577">
        <v>266</v>
      </c>
    </row>
    <row r="343" spans="1:7" ht="36" customHeight="1">
      <c r="A343" s="764"/>
      <c r="B343" s="762"/>
      <c r="C343" s="513" t="s">
        <v>3036</v>
      </c>
      <c r="D343" s="242">
        <v>10</v>
      </c>
      <c r="E343" s="188">
        <v>2</v>
      </c>
      <c r="F343" s="233">
        <f t="shared" si="5"/>
        <v>20</v>
      </c>
      <c r="G343" s="577">
        <v>266</v>
      </c>
    </row>
    <row r="344" spans="1:7">
      <c r="A344" s="764"/>
      <c r="B344" s="762"/>
      <c r="C344" s="513" t="s">
        <v>3037</v>
      </c>
      <c r="D344" s="242">
        <v>3</v>
      </c>
      <c r="E344" s="188">
        <v>15</v>
      </c>
      <c r="F344" s="233">
        <f t="shared" si="5"/>
        <v>45</v>
      </c>
      <c r="G344" s="577">
        <v>266</v>
      </c>
    </row>
    <row r="345" spans="1:7" ht="24">
      <c r="A345" s="764"/>
      <c r="B345" s="762"/>
      <c r="C345" s="513" t="s">
        <v>3038</v>
      </c>
      <c r="D345" s="242">
        <v>20</v>
      </c>
      <c r="E345" s="188">
        <v>5</v>
      </c>
      <c r="F345" s="233">
        <f t="shared" si="5"/>
        <v>100</v>
      </c>
      <c r="G345" s="577">
        <v>266</v>
      </c>
    </row>
    <row r="346" spans="1:7">
      <c r="A346" s="764"/>
      <c r="B346" s="762"/>
      <c r="C346" s="513" t="s">
        <v>3039</v>
      </c>
      <c r="D346" s="242">
        <v>15</v>
      </c>
      <c r="E346" s="188">
        <v>3</v>
      </c>
      <c r="F346" s="233">
        <f t="shared" si="5"/>
        <v>45</v>
      </c>
      <c r="G346" s="577">
        <v>266</v>
      </c>
    </row>
    <row r="347" spans="1:7">
      <c r="A347" s="764"/>
      <c r="B347" s="762"/>
      <c r="C347" s="513" t="s">
        <v>3040</v>
      </c>
      <c r="D347" s="242">
        <v>10</v>
      </c>
      <c r="E347" s="188">
        <v>2</v>
      </c>
      <c r="F347" s="233">
        <f t="shared" si="5"/>
        <v>20</v>
      </c>
      <c r="G347" s="577">
        <v>266</v>
      </c>
    </row>
    <row r="348" spans="1:7">
      <c r="A348" s="764"/>
      <c r="B348" s="762"/>
      <c r="C348" s="513" t="s">
        <v>3041</v>
      </c>
      <c r="D348" s="242">
        <v>0.54</v>
      </c>
      <c r="E348" s="188">
        <v>50</v>
      </c>
      <c r="F348" s="233">
        <f t="shared" si="5"/>
        <v>27</v>
      </c>
      <c r="G348" s="577">
        <v>266</v>
      </c>
    </row>
    <row r="349" spans="1:7">
      <c r="A349" s="764"/>
      <c r="B349" s="762"/>
      <c r="C349" s="513" t="s">
        <v>3042</v>
      </c>
      <c r="D349" s="242">
        <v>78</v>
      </c>
      <c r="E349" s="188">
        <v>2</v>
      </c>
      <c r="F349" s="233">
        <f t="shared" si="5"/>
        <v>156</v>
      </c>
      <c r="G349" s="577">
        <v>266</v>
      </c>
    </row>
    <row r="350" spans="1:7">
      <c r="A350" s="764"/>
      <c r="B350" s="762"/>
      <c r="C350" s="513" t="s">
        <v>3043</v>
      </c>
      <c r="D350" s="242">
        <v>4</v>
      </c>
      <c r="E350" s="188">
        <v>15</v>
      </c>
      <c r="F350" s="233">
        <f t="shared" si="5"/>
        <v>60</v>
      </c>
      <c r="G350" s="577">
        <v>266</v>
      </c>
    </row>
    <row r="351" spans="1:7">
      <c r="A351" s="764"/>
      <c r="B351" s="766" t="s">
        <v>3104</v>
      </c>
      <c r="C351" s="227" t="s">
        <v>3105</v>
      </c>
      <c r="D351" s="233">
        <v>2</v>
      </c>
      <c r="E351" s="188">
        <v>8000</v>
      </c>
      <c r="F351" s="233">
        <f>D351*E351</f>
        <v>16000</v>
      </c>
      <c r="G351" s="577">
        <v>291</v>
      </c>
    </row>
    <row r="352" spans="1:7" ht="15" customHeight="1">
      <c r="A352" s="764"/>
      <c r="B352" s="766"/>
      <c r="C352" s="227" t="s">
        <v>2771</v>
      </c>
      <c r="D352" s="233">
        <v>3</v>
      </c>
      <c r="E352" s="188">
        <v>8000</v>
      </c>
      <c r="F352" s="233">
        <f>D352*E352</f>
        <v>24000</v>
      </c>
      <c r="G352" s="577">
        <v>291</v>
      </c>
    </row>
    <row r="353" spans="1:7" ht="24" customHeight="1">
      <c r="A353" s="764"/>
      <c r="B353" s="766"/>
      <c r="C353" s="227" t="s">
        <v>3106</v>
      </c>
      <c r="D353" s="234">
        <v>600</v>
      </c>
      <c r="E353" s="188">
        <v>12</v>
      </c>
      <c r="F353" s="233">
        <f t="shared" ref="F353:F362" si="6">D353*E353</f>
        <v>7200</v>
      </c>
      <c r="G353" s="577">
        <v>324</v>
      </c>
    </row>
    <row r="354" spans="1:7">
      <c r="A354" s="764"/>
      <c r="B354" s="766"/>
      <c r="C354" s="227" t="s">
        <v>3107</v>
      </c>
      <c r="D354" s="234">
        <v>3400</v>
      </c>
      <c r="E354" s="188">
        <v>4</v>
      </c>
      <c r="F354" s="233">
        <f t="shared" si="6"/>
        <v>13600</v>
      </c>
      <c r="G354" s="577">
        <v>324</v>
      </c>
    </row>
    <row r="355" spans="1:7">
      <c r="A355" s="764"/>
      <c r="B355" s="766"/>
      <c r="C355" s="227" t="s">
        <v>3108</v>
      </c>
      <c r="D355" s="234">
        <v>180</v>
      </c>
      <c r="E355" s="188">
        <v>10</v>
      </c>
      <c r="F355" s="233">
        <f t="shared" si="6"/>
        <v>1800</v>
      </c>
      <c r="G355" s="577">
        <v>324</v>
      </c>
    </row>
    <row r="356" spans="1:7">
      <c r="A356" s="764"/>
      <c r="B356" s="766"/>
      <c r="C356" s="227" t="s">
        <v>3109</v>
      </c>
      <c r="D356" s="234">
        <v>250000</v>
      </c>
      <c r="E356" s="188">
        <v>1</v>
      </c>
      <c r="F356" s="233">
        <f t="shared" si="6"/>
        <v>250000</v>
      </c>
      <c r="G356" s="577">
        <v>325</v>
      </c>
    </row>
    <row r="357" spans="1:7">
      <c r="A357" s="764"/>
      <c r="B357" s="766"/>
      <c r="C357" s="227" t="s">
        <v>3110</v>
      </c>
      <c r="D357" s="234">
        <v>2500</v>
      </c>
      <c r="E357" s="188">
        <v>2</v>
      </c>
      <c r="F357" s="233">
        <f t="shared" si="6"/>
        <v>5000</v>
      </c>
      <c r="G357" s="577">
        <v>326</v>
      </c>
    </row>
    <row r="358" spans="1:7">
      <c r="A358" s="764"/>
      <c r="B358" s="766" t="s">
        <v>3111</v>
      </c>
      <c r="C358" s="227" t="s">
        <v>3112</v>
      </c>
      <c r="D358" s="234">
        <v>1000</v>
      </c>
      <c r="E358" s="188">
        <v>4</v>
      </c>
      <c r="F358" s="233">
        <f t="shared" si="6"/>
        <v>4000</v>
      </c>
      <c r="G358" s="577">
        <v>326</v>
      </c>
    </row>
    <row r="359" spans="1:7">
      <c r="A359" s="764"/>
      <c r="B359" s="766"/>
      <c r="C359" s="227" t="s">
        <v>3113</v>
      </c>
      <c r="D359" s="234">
        <v>8000</v>
      </c>
      <c r="E359" s="188">
        <v>1</v>
      </c>
      <c r="F359" s="233">
        <f t="shared" si="6"/>
        <v>8000</v>
      </c>
      <c r="G359" s="577">
        <v>326</v>
      </c>
    </row>
    <row r="360" spans="1:7">
      <c r="A360" s="764"/>
      <c r="B360" s="766"/>
      <c r="C360" s="243" t="s">
        <v>3114</v>
      </c>
      <c r="D360" s="233">
        <v>12500</v>
      </c>
      <c r="E360" s="188">
        <v>3</v>
      </c>
      <c r="F360" s="233">
        <f t="shared" si="6"/>
        <v>37500</v>
      </c>
      <c r="G360" s="577">
        <v>326</v>
      </c>
    </row>
    <row r="361" spans="1:7">
      <c r="A361" s="764"/>
      <c r="B361" s="766"/>
      <c r="C361" s="243" t="s">
        <v>3115</v>
      </c>
      <c r="D361" s="233">
        <v>80000</v>
      </c>
      <c r="E361" s="188">
        <v>3</v>
      </c>
      <c r="F361" s="233">
        <f t="shared" si="6"/>
        <v>240000</v>
      </c>
      <c r="G361" s="577">
        <v>326</v>
      </c>
    </row>
    <row r="362" spans="1:7">
      <c r="A362" s="764"/>
      <c r="B362" s="766"/>
      <c r="C362" s="243" t="s">
        <v>3116</v>
      </c>
      <c r="D362" s="233">
        <v>45000</v>
      </c>
      <c r="E362" s="188">
        <v>4</v>
      </c>
      <c r="F362" s="233">
        <f t="shared" si="6"/>
        <v>180000</v>
      </c>
      <c r="G362" s="577">
        <v>326</v>
      </c>
    </row>
    <row r="363" spans="1:7">
      <c r="A363" s="764"/>
      <c r="B363" s="766"/>
      <c r="C363" s="243" t="s">
        <v>3117</v>
      </c>
      <c r="D363" s="233">
        <v>20000</v>
      </c>
      <c r="E363" s="188">
        <v>5</v>
      </c>
      <c r="F363" s="233">
        <f>D363*E363</f>
        <v>100000</v>
      </c>
      <c r="G363" s="577">
        <v>328</v>
      </c>
    </row>
    <row r="364" spans="1:7" ht="24">
      <c r="A364" s="764"/>
      <c r="B364" s="766"/>
      <c r="C364" s="243" t="s">
        <v>2533</v>
      </c>
      <c r="D364" s="233">
        <v>5000</v>
      </c>
      <c r="E364" s="188">
        <v>6</v>
      </c>
      <c r="F364" s="233">
        <f>E364*D364</f>
        <v>30000</v>
      </c>
      <c r="G364" s="577">
        <v>328</v>
      </c>
    </row>
    <row r="365" spans="1:7" ht="24">
      <c r="A365" s="764"/>
      <c r="B365" s="766"/>
      <c r="C365" s="243" t="s">
        <v>1731</v>
      </c>
      <c r="D365" s="233">
        <v>8000</v>
      </c>
      <c r="E365" s="188">
        <v>10</v>
      </c>
      <c r="F365" s="233">
        <f>D365*E365</f>
        <v>80000</v>
      </c>
      <c r="G365" s="577">
        <v>328</v>
      </c>
    </row>
    <row r="366" spans="1:7">
      <c r="A366" s="764"/>
      <c r="B366" s="766"/>
      <c r="C366" s="227" t="s">
        <v>3118</v>
      </c>
      <c r="D366" s="233">
        <v>500</v>
      </c>
      <c r="E366" s="188">
        <v>20</v>
      </c>
      <c r="F366" s="233">
        <f>D366*E366</f>
        <v>10000</v>
      </c>
      <c r="G366" s="577">
        <v>328</v>
      </c>
    </row>
    <row r="367" spans="1:7">
      <c r="A367" s="764"/>
      <c r="B367" s="766"/>
      <c r="C367" s="227" t="s">
        <v>3119</v>
      </c>
      <c r="D367" s="233">
        <v>675</v>
      </c>
      <c r="E367" s="188">
        <v>5</v>
      </c>
      <c r="F367" s="233">
        <f>D367*E367</f>
        <v>3375</v>
      </c>
      <c r="G367" s="577">
        <v>328</v>
      </c>
    </row>
    <row r="368" spans="1:7">
      <c r="A368" s="764"/>
      <c r="B368" s="766"/>
      <c r="C368" s="243" t="s">
        <v>3120</v>
      </c>
      <c r="D368" s="233">
        <v>20000</v>
      </c>
      <c r="E368" s="188">
        <v>4</v>
      </c>
      <c r="F368" s="233">
        <f>D368*E368</f>
        <v>80000</v>
      </c>
      <c r="G368" s="577">
        <v>329</v>
      </c>
    </row>
    <row r="369" spans="1:7" ht="48">
      <c r="A369" s="580"/>
      <c r="B369" s="512" t="s">
        <v>3056</v>
      </c>
      <c r="C369" s="241" t="s">
        <v>341</v>
      </c>
      <c r="D369" s="233">
        <v>1166.6600000000001</v>
      </c>
      <c r="E369" s="188">
        <v>12</v>
      </c>
      <c r="F369" s="233">
        <f t="shared" ref="F369:F394" si="7">D369*E369</f>
        <v>13999.920000000002</v>
      </c>
      <c r="G369" s="577">
        <v>111</v>
      </c>
    </row>
    <row r="370" spans="1:7" ht="15" customHeight="1">
      <c r="A370" s="763" t="s">
        <v>3129</v>
      </c>
      <c r="B370" s="770" t="s">
        <v>3104</v>
      </c>
      <c r="C370" s="465" t="s">
        <v>341</v>
      </c>
      <c r="D370" s="233">
        <v>9266.66</v>
      </c>
      <c r="E370" s="188">
        <v>12</v>
      </c>
      <c r="F370" s="233">
        <f t="shared" si="7"/>
        <v>111199.92</v>
      </c>
      <c r="G370" s="577">
        <v>111</v>
      </c>
    </row>
    <row r="371" spans="1:7" ht="15" customHeight="1">
      <c r="A371" s="764"/>
      <c r="B371" s="771"/>
      <c r="C371" s="465" t="s">
        <v>795</v>
      </c>
      <c r="D371" s="233">
        <v>4800</v>
      </c>
      <c r="E371" s="188">
        <v>12</v>
      </c>
      <c r="F371" s="233">
        <f t="shared" si="7"/>
        <v>57600</v>
      </c>
      <c r="G371" s="577">
        <v>113</v>
      </c>
    </row>
    <row r="372" spans="1:7" ht="24">
      <c r="A372" s="764"/>
      <c r="B372" s="770" t="s">
        <v>3111</v>
      </c>
      <c r="C372" s="466" t="s">
        <v>3124</v>
      </c>
      <c r="D372" s="233">
        <v>25000</v>
      </c>
      <c r="E372" s="188">
        <v>1</v>
      </c>
      <c r="F372" s="233">
        <f t="shared" si="7"/>
        <v>25000</v>
      </c>
      <c r="G372" s="577">
        <v>171</v>
      </c>
    </row>
    <row r="373" spans="1:7">
      <c r="A373" s="764"/>
      <c r="B373" s="773"/>
      <c r="C373" s="467" t="s">
        <v>3123</v>
      </c>
      <c r="D373" s="234">
        <v>60</v>
      </c>
      <c r="E373" s="188">
        <v>12</v>
      </c>
      <c r="F373" s="233">
        <f t="shared" si="7"/>
        <v>720</v>
      </c>
      <c r="G373" s="577">
        <v>274</v>
      </c>
    </row>
    <row r="374" spans="1:7">
      <c r="A374" s="764"/>
      <c r="B374" s="771"/>
      <c r="C374" s="468" t="s">
        <v>3002</v>
      </c>
      <c r="D374" s="250">
        <v>175</v>
      </c>
      <c r="E374" s="251">
        <v>12</v>
      </c>
      <c r="F374" s="252">
        <f t="shared" si="7"/>
        <v>2100</v>
      </c>
      <c r="G374" s="581">
        <v>274</v>
      </c>
    </row>
    <row r="375" spans="1:7" ht="48">
      <c r="A375" s="765"/>
      <c r="B375" s="469" t="s">
        <v>3056</v>
      </c>
      <c r="C375" s="243" t="s">
        <v>3130</v>
      </c>
      <c r="D375" s="233">
        <v>25000</v>
      </c>
      <c r="E375" s="188">
        <v>1</v>
      </c>
      <c r="F375" s="233">
        <f t="shared" si="7"/>
        <v>25000</v>
      </c>
      <c r="G375" s="577">
        <v>174</v>
      </c>
    </row>
    <row r="376" spans="1:7">
      <c r="A376" s="772" t="s">
        <v>3127</v>
      </c>
      <c r="B376" s="774" t="s">
        <v>3104</v>
      </c>
      <c r="C376" s="241" t="s">
        <v>2775</v>
      </c>
      <c r="D376" s="233">
        <v>4166.66</v>
      </c>
      <c r="E376" s="188">
        <v>12</v>
      </c>
      <c r="F376" s="233">
        <f t="shared" si="7"/>
        <v>49999.92</v>
      </c>
      <c r="G376" s="582" t="s">
        <v>2772</v>
      </c>
    </row>
    <row r="377" spans="1:7" ht="33" customHeight="1">
      <c r="A377" s="772"/>
      <c r="B377" s="775"/>
      <c r="C377" s="243" t="s">
        <v>3124</v>
      </c>
      <c r="D377" s="233">
        <v>25000</v>
      </c>
      <c r="E377" s="188">
        <v>1</v>
      </c>
      <c r="F377" s="233">
        <f t="shared" si="7"/>
        <v>25000</v>
      </c>
      <c r="G377" s="577">
        <v>171</v>
      </c>
    </row>
    <row r="378" spans="1:7" ht="31.5" customHeight="1">
      <c r="A378" s="772"/>
      <c r="B378" s="770" t="s">
        <v>3111</v>
      </c>
      <c r="C378" s="243" t="s">
        <v>3128</v>
      </c>
      <c r="D378" s="233">
        <v>25000</v>
      </c>
      <c r="E378" s="188">
        <v>1</v>
      </c>
      <c r="F378" s="233">
        <f t="shared" si="7"/>
        <v>25000</v>
      </c>
      <c r="G378" s="577">
        <v>174</v>
      </c>
    </row>
    <row r="379" spans="1:7">
      <c r="A379" s="772"/>
      <c r="B379" s="773"/>
      <c r="C379" s="227" t="s">
        <v>3123</v>
      </c>
      <c r="D379" s="234">
        <v>60</v>
      </c>
      <c r="E379" s="188">
        <v>12</v>
      </c>
      <c r="F379" s="233">
        <f t="shared" si="7"/>
        <v>720</v>
      </c>
      <c r="G379" s="577">
        <v>274</v>
      </c>
    </row>
    <row r="380" spans="1:7">
      <c r="A380" s="772"/>
      <c r="B380" s="771"/>
      <c r="C380" s="227" t="s">
        <v>3002</v>
      </c>
      <c r="D380" s="234">
        <v>125</v>
      </c>
      <c r="E380" s="188">
        <v>12</v>
      </c>
      <c r="F380" s="233">
        <f t="shared" si="7"/>
        <v>1500</v>
      </c>
      <c r="G380" s="577">
        <v>274</v>
      </c>
    </row>
    <row r="381" spans="1:7" ht="48">
      <c r="A381" s="772"/>
      <c r="B381" s="469" t="s">
        <v>3056</v>
      </c>
      <c r="C381" s="241" t="s">
        <v>2776</v>
      </c>
      <c r="D381" s="233">
        <v>5875</v>
      </c>
      <c r="E381" s="188">
        <v>12</v>
      </c>
      <c r="F381" s="233">
        <f t="shared" si="7"/>
        <v>70500</v>
      </c>
      <c r="G381" s="582" t="s">
        <v>2773</v>
      </c>
    </row>
    <row r="382" spans="1:7">
      <c r="A382" s="772" t="s">
        <v>3125</v>
      </c>
      <c r="B382" s="742" t="s">
        <v>3104</v>
      </c>
      <c r="C382" s="241" t="s">
        <v>341</v>
      </c>
      <c r="D382" s="233">
        <v>10800</v>
      </c>
      <c r="E382" s="188">
        <v>12</v>
      </c>
      <c r="F382" s="233">
        <f t="shared" si="7"/>
        <v>129600</v>
      </c>
      <c r="G382" s="582" t="s">
        <v>2772</v>
      </c>
    </row>
    <row r="383" spans="1:7" ht="15" customHeight="1">
      <c r="A383" s="772"/>
      <c r="B383" s="743"/>
      <c r="C383" s="241" t="s">
        <v>795</v>
      </c>
      <c r="D383" s="233">
        <v>6233.33</v>
      </c>
      <c r="E383" s="188">
        <v>12</v>
      </c>
      <c r="F383" s="233">
        <f t="shared" si="7"/>
        <v>74799.959999999992</v>
      </c>
      <c r="G383" s="582" t="s">
        <v>2773</v>
      </c>
    </row>
    <row r="384" spans="1:7" ht="41.25" customHeight="1">
      <c r="A384" s="772"/>
      <c r="B384" s="744"/>
      <c r="C384" s="243" t="s">
        <v>3124</v>
      </c>
      <c r="D384" s="233">
        <v>25000</v>
      </c>
      <c r="E384" s="188">
        <v>1</v>
      </c>
      <c r="F384" s="233">
        <f t="shared" si="7"/>
        <v>25000</v>
      </c>
      <c r="G384" s="577">
        <v>171</v>
      </c>
    </row>
    <row r="385" spans="1:7" ht="46.5" customHeight="1">
      <c r="A385" s="772"/>
      <c r="B385" s="470" t="s">
        <v>3111</v>
      </c>
      <c r="C385" s="243" t="s">
        <v>3126</v>
      </c>
      <c r="D385" s="233">
        <v>25000</v>
      </c>
      <c r="E385" s="188">
        <v>1</v>
      </c>
      <c r="F385" s="233">
        <f t="shared" si="7"/>
        <v>25000</v>
      </c>
      <c r="G385" s="577">
        <v>174</v>
      </c>
    </row>
    <row r="386" spans="1:7">
      <c r="A386" s="772"/>
      <c r="B386" s="742" t="s">
        <v>3056</v>
      </c>
      <c r="C386" s="227" t="s">
        <v>3123</v>
      </c>
      <c r="D386" s="234">
        <v>60</v>
      </c>
      <c r="E386" s="188">
        <v>12</v>
      </c>
      <c r="F386" s="233">
        <f t="shared" si="7"/>
        <v>720</v>
      </c>
      <c r="G386" s="577">
        <v>274</v>
      </c>
    </row>
    <row r="387" spans="1:7" ht="41.25" customHeight="1">
      <c r="A387" s="772"/>
      <c r="B387" s="744"/>
      <c r="C387" s="227" t="s">
        <v>3002</v>
      </c>
      <c r="D387" s="234">
        <v>125</v>
      </c>
      <c r="E387" s="188">
        <v>12</v>
      </c>
      <c r="F387" s="233">
        <f t="shared" si="7"/>
        <v>1500</v>
      </c>
      <c r="G387" s="577">
        <v>274</v>
      </c>
    </row>
    <row r="388" spans="1:7">
      <c r="A388" s="772" t="s">
        <v>3121</v>
      </c>
      <c r="B388" s="742" t="s">
        <v>3104</v>
      </c>
      <c r="C388" s="241" t="s">
        <v>2775</v>
      </c>
      <c r="D388" s="233">
        <v>12000</v>
      </c>
      <c r="E388" s="188">
        <v>12</v>
      </c>
      <c r="F388" s="233">
        <f t="shared" si="7"/>
        <v>144000</v>
      </c>
      <c r="G388" s="582" t="s">
        <v>2772</v>
      </c>
    </row>
    <row r="389" spans="1:7" ht="15" customHeight="1">
      <c r="A389" s="772"/>
      <c r="B389" s="743"/>
      <c r="C389" s="241" t="s">
        <v>9</v>
      </c>
      <c r="D389" s="233">
        <v>233.33</v>
      </c>
      <c r="E389" s="188">
        <v>12</v>
      </c>
      <c r="F389" s="233">
        <f t="shared" si="7"/>
        <v>2799.96</v>
      </c>
      <c r="G389" s="577">
        <v>112</v>
      </c>
    </row>
    <row r="390" spans="1:7" ht="15" customHeight="1">
      <c r="A390" s="772"/>
      <c r="B390" s="744"/>
      <c r="C390" s="241" t="s">
        <v>2776</v>
      </c>
      <c r="D390" s="233">
        <v>4166.66</v>
      </c>
      <c r="E390" s="188">
        <v>12</v>
      </c>
      <c r="F390" s="233">
        <f t="shared" si="7"/>
        <v>49999.92</v>
      </c>
      <c r="G390" s="582" t="s">
        <v>2773</v>
      </c>
    </row>
    <row r="391" spans="1:7" ht="36">
      <c r="A391" s="772"/>
      <c r="B391" s="742" t="s">
        <v>3111</v>
      </c>
      <c r="C391" s="243" t="s">
        <v>3122</v>
      </c>
      <c r="D391" s="233">
        <v>25000</v>
      </c>
      <c r="E391" s="188">
        <v>1</v>
      </c>
      <c r="F391" s="233">
        <f t="shared" si="7"/>
        <v>25000</v>
      </c>
      <c r="G391" s="577">
        <v>174</v>
      </c>
    </row>
    <row r="392" spans="1:7">
      <c r="A392" s="772"/>
      <c r="B392" s="743"/>
      <c r="C392" s="227" t="s">
        <v>3123</v>
      </c>
      <c r="D392" s="234">
        <v>60</v>
      </c>
      <c r="E392" s="188">
        <v>12</v>
      </c>
      <c r="F392" s="233">
        <f t="shared" si="7"/>
        <v>720</v>
      </c>
      <c r="G392" s="577">
        <v>274</v>
      </c>
    </row>
    <row r="393" spans="1:7">
      <c r="A393" s="772"/>
      <c r="B393" s="744"/>
      <c r="C393" s="227" t="s">
        <v>3002</v>
      </c>
      <c r="D393" s="234">
        <v>125</v>
      </c>
      <c r="E393" s="188">
        <v>12</v>
      </c>
      <c r="F393" s="233">
        <f t="shared" si="7"/>
        <v>1500</v>
      </c>
      <c r="G393" s="577">
        <v>274</v>
      </c>
    </row>
    <row r="394" spans="1:7" ht="48.75" thickBot="1">
      <c r="A394" s="772"/>
      <c r="B394" s="469" t="s">
        <v>3056</v>
      </c>
      <c r="C394" s="243" t="s">
        <v>3124</v>
      </c>
      <c r="D394" s="233">
        <v>25000</v>
      </c>
      <c r="E394" s="188">
        <v>1</v>
      </c>
      <c r="F394" s="233">
        <f t="shared" si="7"/>
        <v>25000</v>
      </c>
      <c r="G394" s="577">
        <v>171</v>
      </c>
    </row>
    <row r="395" spans="1:7" ht="15" customHeight="1" thickBot="1">
      <c r="A395" s="767" t="s">
        <v>1283</v>
      </c>
      <c r="B395" s="768"/>
      <c r="C395" s="768"/>
      <c r="D395" s="768"/>
      <c r="E395" s="769"/>
      <c r="F395" s="253">
        <f>SUM(F7:F394)</f>
        <v>7035510.9999999991</v>
      </c>
      <c r="G395" s="254"/>
    </row>
    <row r="396" spans="1:7" ht="33.75" customHeight="1"/>
  </sheetData>
  <mergeCells count="22">
    <mergeCell ref="B386:B387"/>
    <mergeCell ref="A395:E395"/>
    <mergeCell ref="A100:A368"/>
    <mergeCell ref="B100:B350"/>
    <mergeCell ref="B351:B357"/>
    <mergeCell ref="B358:B368"/>
    <mergeCell ref="A370:A375"/>
    <mergeCell ref="B370:B371"/>
    <mergeCell ref="A388:A394"/>
    <mergeCell ref="B388:B390"/>
    <mergeCell ref="B391:B393"/>
    <mergeCell ref="B372:B374"/>
    <mergeCell ref="A376:A381"/>
    <mergeCell ref="B376:B377"/>
    <mergeCell ref="B378:B380"/>
    <mergeCell ref="A382:A387"/>
    <mergeCell ref="B382:B384"/>
    <mergeCell ref="B7:B43"/>
    <mergeCell ref="A7:A99"/>
    <mergeCell ref="B44:B54"/>
    <mergeCell ref="B55:B89"/>
    <mergeCell ref="B90:B99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5"/>
  <sheetViews>
    <sheetView view="pageBreakPreview" zoomScale="60" zoomScaleNormal="100" workbookViewId="0">
      <selection activeCell="C23" sqref="C23"/>
    </sheetView>
  </sheetViews>
  <sheetFormatPr baseColWidth="10" defaultRowHeight="12.75"/>
  <cols>
    <col min="1" max="1" width="18.5703125" style="84" customWidth="1"/>
    <col min="2" max="2" width="21.5703125" style="84" customWidth="1"/>
    <col min="3" max="3" width="40.5703125" style="85" customWidth="1"/>
    <col min="4" max="4" width="14.42578125" style="86" customWidth="1"/>
    <col min="5" max="5" width="14" style="87" customWidth="1"/>
    <col min="6" max="6" width="19.7109375" style="86" customWidth="1"/>
    <col min="7" max="7" width="13.85546875" style="89" customWidth="1"/>
    <col min="8" max="8" width="12.7109375" style="72" bestFit="1" customWidth="1"/>
    <col min="9" max="256" width="11.42578125" style="72"/>
    <col min="257" max="257" width="18.5703125" style="72" customWidth="1"/>
    <col min="258" max="258" width="18" style="72" customWidth="1"/>
    <col min="259" max="259" width="40.5703125" style="72" customWidth="1"/>
    <col min="260" max="260" width="12.7109375" style="72" bestFit="1" customWidth="1"/>
    <col min="261" max="261" width="11.5703125" style="72" bestFit="1" customWidth="1"/>
    <col min="262" max="262" width="18.28515625" style="72" bestFit="1" customWidth="1"/>
    <col min="263" max="263" width="8" style="72" bestFit="1" customWidth="1"/>
    <col min="264" max="264" width="12.7109375" style="72" bestFit="1" customWidth="1"/>
    <col min="265" max="512" width="11.42578125" style="72"/>
    <col min="513" max="513" width="18.5703125" style="72" customWidth="1"/>
    <col min="514" max="514" width="18" style="72" customWidth="1"/>
    <col min="515" max="515" width="40.5703125" style="72" customWidth="1"/>
    <col min="516" max="516" width="12.7109375" style="72" bestFit="1" customWidth="1"/>
    <col min="517" max="517" width="11.5703125" style="72" bestFit="1" customWidth="1"/>
    <col min="518" max="518" width="18.28515625" style="72" bestFit="1" customWidth="1"/>
    <col min="519" max="519" width="8" style="72" bestFit="1" customWidth="1"/>
    <col min="520" max="520" width="12.7109375" style="72" bestFit="1" customWidth="1"/>
    <col min="521" max="768" width="11.42578125" style="72"/>
    <col min="769" max="769" width="18.5703125" style="72" customWidth="1"/>
    <col min="770" max="770" width="18" style="72" customWidth="1"/>
    <col min="771" max="771" width="40.5703125" style="72" customWidth="1"/>
    <col min="772" max="772" width="12.7109375" style="72" bestFit="1" customWidth="1"/>
    <col min="773" max="773" width="11.5703125" style="72" bestFit="1" customWidth="1"/>
    <col min="774" max="774" width="18.28515625" style="72" bestFit="1" customWidth="1"/>
    <col min="775" max="775" width="8" style="72" bestFit="1" customWidth="1"/>
    <col min="776" max="776" width="12.7109375" style="72" bestFit="1" customWidth="1"/>
    <col min="777" max="1024" width="11.42578125" style="72"/>
    <col min="1025" max="1025" width="18.5703125" style="72" customWidth="1"/>
    <col min="1026" max="1026" width="18" style="72" customWidth="1"/>
    <col min="1027" max="1027" width="40.5703125" style="72" customWidth="1"/>
    <col min="1028" max="1028" width="12.7109375" style="72" bestFit="1" customWidth="1"/>
    <col min="1029" max="1029" width="11.5703125" style="72" bestFit="1" customWidth="1"/>
    <col min="1030" max="1030" width="18.28515625" style="72" bestFit="1" customWidth="1"/>
    <col min="1031" max="1031" width="8" style="72" bestFit="1" customWidth="1"/>
    <col min="1032" max="1032" width="12.7109375" style="72" bestFit="1" customWidth="1"/>
    <col min="1033" max="1280" width="11.42578125" style="72"/>
    <col min="1281" max="1281" width="18.5703125" style="72" customWidth="1"/>
    <col min="1282" max="1282" width="18" style="72" customWidth="1"/>
    <col min="1283" max="1283" width="40.5703125" style="72" customWidth="1"/>
    <col min="1284" max="1284" width="12.7109375" style="72" bestFit="1" customWidth="1"/>
    <col min="1285" max="1285" width="11.5703125" style="72" bestFit="1" customWidth="1"/>
    <col min="1286" max="1286" width="18.28515625" style="72" bestFit="1" customWidth="1"/>
    <col min="1287" max="1287" width="8" style="72" bestFit="1" customWidth="1"/>
    <col min="1288" max="1288" width="12.7109375" style="72" bestFit="1" customWidth="1"/>
    <col min="1289" max="1536" width="11.42578125" style="72"/>
    <col min="1537" max="1537" width="18.5703125" style="72" customWidth="1"/>
    <col min="1538" max="1538" width="18" style="72" customWidth="1"/>
    <col min="1539" max="1539" width="40.5703125" style="72" customWidth="1"/>
    <col min="1540" max="1540" width="12.7109375" style="72" bestFit="1" customWidth="1"/>
    <col min="1541" max="1541" width="11.5703125" style="72" bestFit="1" customWidth="1"/>
    <col min="1542" max="1542" width="18.28515625" style="72" bestFit="1" customWidth="1"/>
    <col min="1543" max="1543" width="8" style="72" bestFit="1" customWidth="1"/>
    <col min="1544" max="1544" width="12.7109375" style="72" bestFit="1" customWidth="1"/>
    <col min="1545" max="1792" width="11.42578125" style="72"/>
    <col min="1793" max="1793" width="18.5703125" style="72" customWidth="1"/>
    <col min="1794" max="1794" width="18" style="72" customWidth="1"/>
    <col min="1795" max="1795" width="40.5703125" style="72" customWidth="1"/>
    <col min="1796" max="1796" width="12.7109375" style="72" bestFit="1" customWidth="1"/>
    <col min="1797" max="1797" width="11.5703125" style="72" bestFit="1" customWidth="1"/>
    <col min="1798" max="1798" width="18.28515625" style="72" bestFit="1" customWidth="1"/>
    <col min="1799" max="1799" width="8" style="72" bestFit="1" customWidth="1"/>
    <col min="1800" max="1800" width="12.7109375" style="72" bestFit="1" customWidth="1"/>
    <col min="1801" max="2048" width="11.42578125" style="72"/>
    <col min="2049" max="2049" width="18.5703125" style="72" customWidth="1"/>
    <col min="2050" max="2050" width="18" style="72" customWidth="1"/>
    <col min="2051" max="2051" width="40.5703125" style="72" customWidth="1"/>
    <col min="2052" max="2052" width="12.7109375" style="72" bestFit="1" customWidth="1"/>
    <col min="2053" max="2053" width="11.5703125" style="72" bestFit="1" customWidth="1"/>
    <col min="2054" max="2054" width="18.28515625" style="72" bestFit="1" customWidth="1"/>
    <col min="2055" max="2055" width="8" style="72" bestFit="1" customWidth="1"/>
    <col min="2056" max="2056" width="12.7109375" style="72" bestFit="1" customWidth="1"/>
    <col min="2057" max="2304" width="11.42578125" style="72"/>
    <col min="2305" max="2305" width="18.5703125" style="72" customWidth="1"/>
    <col min="2306" max="2306" width="18" style="72" customWidth="1"/>
    <col min="2307" max="2307" width="40.5703125" style="72" customWidth="1"/>
    <col min="2308" max="2308" width="12.7109375" style="72" bestFit="1" customWidth="1"/>
    <col min="2309" max="2309" width="11.5703125" style="72" bestFit="1" customWidth="1"/>
    <col min="2310" max="2310" width="18.28515625" style="72" bestFit="1" customWidth="1"/>
    <col min="2311" max="2311" width="8" style="72" bestFit="1" customWidth="1"/>
    <col min="2312" max="2312" width="12.7109375" style="72" bestFit="1" customWidth="1"/>
    <col min="2313" max="2560" width="11.42578125" style="72"/>
    <col min="2561" max="2561" width="18.5703125" style="72" customWidth="1"/>
    <col min="2562" max="2562" width="18" style="72" customWidth="1"/>
    <col min="2563" max="2563" width="40.5703125" style="72" customWidth="1"/>
    <col min="2564" max="2564" width="12.7109375" style="72" bestFit="1" customWidth="1"/>
    <col min="2565" max="2565" width="11.5703125" style="72" bestFit="1" customWidth="1"/>
    <col min="2566" max="2566" width="18.28515625" style="72" bestFit="1" customWidth="1"/>
    <col min="2567" max="2567" width="8" style="72" bestFit="1" customWidth="1"/>
    <col min="2568" max="2568" width="12.7109375" style="72" bestFit="1" customWidth="1"/>
    <col min="2569" max="2816" width="11.42578125" style="72"/>
    <col min="2817" max="2817" width="18.5703125" style="72" customWidth="1"/>
    <col min="2818" max="2818" width="18" style="72" customWidth="1"/>
    <col min="2819" max="2819" width="40.5703125" style="72" customWidth="1"/>
    <col min="2820" max="2820" width="12.7109375" style="72" bestFit="1" customWidth="1"/>
    <col min="2821" max="2821" width="11.5703125" style="72" bestFit="1" customWidth="1"/>
    <col min="2822" max="2822" width="18.28515625" style="72" bestFit="1" customWidth="1"/>
    <col min="2823" max="2823" width="8" style="72" bestFit="1" customWidth="1"/>
    <col min="2824" max="2824" width="12.7109375" style="72" bestFit="1" customWidth="1"/>
    <col min="2825" max="3072" width="11.42578125" style="72"/>
    <col min="3073" max="3073" width="18.5703125" style="72" customWidth="1"/>
    <col min="3074" max="3074" width="18" style="72" customWidth="1"/>
    <col min="3075" max="3075" width="40.5703125" style="72" customWidth="1"/>
    <col min="3076" max="3076" width="12.7109375" style="72" bestFit="1" customWidth="1"/>
    <col min="3077" max="3077" width="11.5703125" style="72" bestFit="1" customWidth="1"/>
    <col min="3078" max="3078" width="18.28515625" style="72" bestFit="1" customWidth="1"/>
    <col min="3079" max="3079" width="8" style="72" bestFit="1" customWidth="1"/>
    <col min="3080" max="3080" width="12.7109375" style="72" bestFit="1" customWidth="1"/>
    <col min="3081" max="3328" width="11.42578125" style="72"/>
    <col min="3329" max="3329" width="18.5703125" style="72" customWidth="1"/>
    <col min="3330" max="3330" width="18" style="72" customWidth="1"/>
    <col min="3331" max="3331" width="40.5703125" style="72" customWidth="1"/>
    <col min="3332" max="3332" width="12.7109375" style="72" bestFit="1" customWidth="1"/>
    <col min="3333" max="3333" width="11.5703125" style="72" bestFit="1" customWidth="1"/>
    <col min="3334" max="3334" width="18.28515625" style="72" bestFit="1" customWidth="1"/>
    <col min="3335" max="3335" width="8" style="72" bestFit="1" customWidth="1"/>
    <col min="3336" max="3336" width="12.7109375" style="72" bestFit="1" customWidth="1"/>
    <col min="3337" max="3584" width="11.42578125" style="72"/>
    <col min="3585" max="3585" width="18.5703125" style="72" customWidth="1"/>
    <col min="3586" max="3586" width="18" style="72" customWidth="1"/>
    <col min="3587" max="3587" width="40.5703125" style="72" customWidth="1"/>
    <col min="3588" max="3588" width="12.7109375" style="72" bestFit="1" customWidth="1"/>
    <col min="3589" max="3589" width="11.5703125" style="72" bestFit="1" customWidth="1"/>
    <col min="3590" max="3590" width="18.28515625" style="72" bestFit="1" customWidth="1"/>
    <col min="3591" max="3591" width="8" style="72" bestFit="1" customWidth="1"/>
    <col min="3592" max="3592" width="12.7109375" style="72" bestFit="1" customWidth="1"/>
    <col min="3593" max="3840" width="11.42578125" style="72"/>
    <col min="3841" max="3841" width="18.5703125" style="72" customWidth="1"/>
    <col min="3842" max="3842" width="18" style="72" customWidth="1"/>
    <col min="3843" max="3843" width="40.5703125" style="72" customWidth="1"/>
    <col min="3844" max="3844" width="12.7109375" style="72" bestFit="1" customWidth="1"/>
    <col min="3845" max="3845" width="11.5703125" style="72" bestFit="1" customWidth="1"/>
    <col min="3846" max="3846" width="18.28515625" style="72" bestFit="1" customWidth="1"/>
    <col min="3847" max="3847" width="8" style="72" bestFit="1" customWidth="1"/>
    <col min="3848" max="3848" width="12.7109375" style="72" bestFit="1" customWidth="1"/>
    <col min="3849" max="4096" width="11.42578125" style="72"/>
    <col min="4097" max="4097" width="18.5703125" style="72" customWidth="1"/>
    <col min="4098" max="4098" width="18" style="72" customWidth="1"/>
    <col min="4099" max="4099" width="40.5703125" style="72" customWidth="1"/>
    <col min="4100" max="4100" width="12.7109375" style="72" bestFit="1" customWidth="1"/>
    <col min="4101" max="4101" width="11.5703125" style="72" bestFit="1" customWidth="1"/>
    <col min="4102" max="4102" width="18.28515625" style="72" bestFit="1" customWidth="1"/>
    <col min="4103" max="4103" width="8" style="72" bestFit="1" customWidth="1"/>
    <col min="4104" max="4104" width="12.7109375" style="72" bestFit="1" customWidth="1"/>
    <col min="4105" max="4352" width="11.42578125" style="72"/>
    <col min="4353" max="4353" width="18.5703125" style="72" customWidth="1"/>
    <col min="4354" max="4354" width="18" style="72" customWidth="1"/>
    <col min="4355" max="4355" width="40.5703125" style="72" customWidth="1"/>
    <col min="4356" max="4356" width="12.7109375" style="72" bestFit="1" customWidth="1"/>
    <col min="4357" max="4357" width="11.5703125" style="72" bestFit="1" customWidth="1"/>
    <col min="4358" max="4358" width="18.28515625" style="72" bestFit="1" customWidth="1"/>
    <col min="4359" max="4359" width="8" style="72" bestFit="1" customWidth="1"/>
    <col min="4360" max="4360" width="12.7109375" style="72" bestFit="1" customWidth="1"/>
    <col min="4361" max="4608" width="11.42578125" style="72"/>
    <col min="4609" max="4609" width="18.5703125" style="72" customWidth="1"/>
    <col min="4610" max="4610" width="18" style="72" customWidth="1"/>
    <col min="4611" max="4611" width="40.5703125" style="72" customWidth="1"/>
    <col min="4612" max="4612" width="12.7109375" style="72" bestFit="1" customWidth="1"/>
    <col min="4613" max="4613" width="11.5703125" style="72" bestFit="1" customWidth="1"/>
    <col min="4614" max="4614" width="18.28515625" style="72" bestFit="1" customWidth="1"/>
    <col min="4615" max="4615" width="8" style="72" bestFit="1" customWidth="1"/>
    <col min="4616" max="4616" width="12.7109375" style="72" bestFit="1" customWidth="1"/>
    <col min="4617" max="4864" width="11.42578125" style="72"/>
    <col min="4865" max="4865" width="18.5703125" style="72" customWidth="1"/>
    <col min="4866" max="4866" width="18" style="72" customWidth="1"/>
    <col min="4867" max="4867" width="40.5703125" style="72" customWidth="1"/>
    <col min="4868" max="4868" width="12.7109375" style="72" bestFit="1" customWidth="1"/>
    <col min="4869" max="4869" width="11.5703125" style="72" bestFit="1" customWidth="1"/>
    <col min="4870" max="4870" width="18.28515625" style="72" bestFit="1" customWidth="1"/>
    <col min="4871" max="4871" width="8" style="72" bestFit="1" customWidth="1"/>
    <col min="4872" max="4872" width="12.7109375" style="72" bestFit="1" customWidth="1"/>
    <col min="4873" max="5120" width="11.42578125" style="72"/>
    <col min="5121" max="5121" width="18.5703125" style="72" customWidth="1"/>
    <col min="5122" max="5122" width="18" style="72" customWidth="1"/>
    <col min="5123" max="5123" width="40.5703125" style="72" customWidth="1"/>
    <col min="5124" max="5124" width="12.7109375" style="72" bestFit="1" customWidth="1"/>
    <col min="5125" max="5125" width="11.5703125" style="72" bestFit="1" customWidth="1"/>
    <col min="5126" max="5126" width="18.28515625" style="72" bestFit="1" customWidth="1"/>
    <col min="5127" max="5127" width="8" style="72" bestFit="1" customWidth="1"/>
    <col min="5128" max="5128" width="12.7109375" style="72" bestFit="1" customWidth="1"/>
    <col min="5129" max="5376" width="11.42578125" style="72"/>
    <col min="5377" max="5377" width="18.5703125" style="72" customWidth="1"/>
    <col min="5378" max="5378" width="18" style="72" customWidth="1"/>
    <col min="5379" max="5379" width="40.5703125" style="72" customWidth="1"/>
    <col min="5380" max="5380" width="12.7109375" style="72" bestFit="1" customWidth="1"/>
    <col min="5381" max="5381" width="11.5703125" style="72" bestFit="1" customWidth="1"/>
    <col min="5382" max="5382" width="18.28515625" style="72" bestFit="1" customWidth="1"/>
    <col min="5383" max="5383" width="8" style="72" bestFit="1" customWidth="1"/>
    <col min="5384" max="5384" width="12.7109375" style="72" bestFit="1" customWidth="1"/>
    <col min="5385" max="5632" width="11.42578125" style="72"/>
    <col min="5633" max="5633" width="18.5703125" style="72" customWidth="1"/>
    <col min="5634" max="5634" width="18" style="72" customWidth="1"/>
    <col min="5635" max="5635" width="40.5703125" style="72" customWidth="1"/>
    <col min="5636" max="5636" width="12.7109375" style="72" bestFit="1" customWidth="1"/>
    <col min="5637" max="5637" width="11.5703125" style="72" bestFit="1" customWidth="1"/>
    <col min="5638" max="5638" width="18.28515625" style="72" bestFit="1" customWidth="1"/>
    <col min="5639" max="5639" width="8" style="72" bestFit="1" customWidth="1"/>
    <col min="5640" max="5640" width="12.7109375" style="72" bestFit="1" customWidth="1"/>
    <col min="5641" max="5888" width="11.42578125" style="72"/>
    <col min="5889" max="5889" width="18.5703125" style="72" customWidth="1"/>
    <col min="5890" max="5890" width="18" style="72" customWidth="1"/>
    <col min="5891" max="5891" width="40.5703125" style="72" customWidth="1"/>
    <col min="5892" max="5892" width="12.7109375" style="72" bestFit="1" customWidth="1"/>
    <col min="5893" max="5893" width="11.5703125" style="72" bestFit="1" customWidth="1"/>
    <col min="5894" max="5894" width="18.28515625" style="72" bestFit="1" customWidth="1"/>
    <col min="5895" max="5895" width="8" style="72" bestFit="1" customWidth="1"/>
    <col min="5896" max="5896" width="12.7109375" style="72" bestFit="1" customWidth="1"/>
    <col min="5897" max="6144" width="11.42578125" style="72"/>
    <col min="6145" max="6145" width="18.5703125" style="72" customWidth="1"/>
    <col min="6146" max="6146" width="18" style="72" customWidth="1"/>
    <col min="6147" max="6147" width="40.5703125" style="72" customWidth="1"/>
    <col min="6148" max="6148" width="12.7109375" style="72" bestFit="1" customWidth="1"/>
    <col min="6149" max="6149" width="11.5703125" style="72" bestFit="1" customWidth="1"/>
    <col min="6150" max="6150" width="18.28515625" style="72" bestFit="1" customWidth="1"/>
    <col min="6151" max="6151" width="8" style="72" bestFit="1" customWidth="1"/>
    <col min="6152" max="6152" width="12.7109375" style="72" bestFit="1" customWidth="1"/>
    <col min="6153" max="6400" width="11.42578125" style="72"/>
    <col min="6401" max="6401" width="18.5703125" style="72" customWidth="1"/>
    <col min="6402" max="6402" width="18" style="72" customWidth="1"/>
    <col min="6403" max="6403" width="40.5703125" style="72" customWidth="1"/>
    <col min="6404" max="6404" width="12.7109375" style="72" bestFit="1" customWidth="1"/>
    <col min="6405" max="6405" width="11.5703125" style="72" bestFit="1" customWidth="1"/>
    <col min="6406" max="6406" width="18.28515625" style="72" bestFit="1" customWidth="1"/>
    <col min="6407" max="6407" width="8" style="72" bestFit="1" customWidth="1"/>
    <col min="6408" max="6408" width="12.7109375" style="72" bestFit="1" customWidth="1"/>
    <col min="6409" max="6656" width="11.42578125" style="72"/>
    <col min="6657" max="6657" width="18.5703125" style="72" customWidth="1"/>
    <col min="6658" max="6658" width="18" style="72" customWidth="1"/>
    <col min="6659" max="6659" width="40.5703125" style="72" customWidth="1"/>
    <col min="6660" max="6660" width="12.7109375" style="72" bestFit="1" customWidth="1"/>
    <col min="6661" max="6661" width="11.5703125" style="72" bestFit="1" customWidth="1"/>
    <col min="6662" max="6662" width="18.28515625" style="72" bestFit="1" customWidth="1"/>
    <col min="6663" max="6663" width="8" style="72" bestFit="1" customWidth="1"/>
    <col min="6664" max="6664" width="12.7109375" style="72" bestFit="1" customWidth="1"/>
    <col min="6665" max="6912" width="11.42578125" style="72"/>
    <col min="6913" max="6913" width="18.5703125" style="72" customWidth="1"/>
    <col min="6914" max="6914" width="18" style="72" customWidth="1"/>
    <col min="6915" max="6915" width="40.5703125" style="72" customWidth="1"/>
    <col min="6916" max="6916" width="12.7109375" style="72" bestFit="1" customWidth="1"/>
    <col min="6917" max="6917" width="11.5703125" style="72" bestFit="1" customWidth="1"/>
    <col min="6918" max="6918" width="18.28515625" style="72" bestFit="1" customWidth="1"/>
    <col min="6919" max="6919" width="8" style="72" bestFit="1" customWidth="1"/>
    <col min="6920" max="6920" width="12.7109375" style="72" bestFit="1" customWidth="1"/>
    <col min="6921" max="7168" width="11.42578125" style="72"/>
    <col min="7169" max="7169" width="18.5703125" style="72" customWidth="1"/>
    <col min="7170" max="7170" width="18" style="72" customWidth="1"/>
    <col min="7171" max="7171" width="40.5703125" style="72" customWidth="1"/>
    <col min="7172" max="7172" width="12.7109375" style="72" bestFit="1" customWidth="1"/>
    <col min="7173" max="7173" width="11.5703125" style="72" bestFit="1" customWidth="1"/>
    <col min="7174" max="7174" width="18.28515625" style="72" bestFit="1" customWidth="1"/>
    <col min="7175" max="7175" width="8" style="72" bestFit="1" customWidth="1"/>
    <col min="7176" max="7176" width="12.7109375" style="72" bestFit="1" customWidth="1"/>
    <col min="7177" max="7424" width="11.42578125" style="72"/>
    <col min="7425" max="7425" width="18.5703125" style="72" customWidth="1"/>
    <col min="7426" max="7426" width="18" style="72" customWidth="1"/>
    <col min="7427" max="7427" width="40.5703125" style="72" customWidth="1"/>
    <col min="7428" max="7428" width="12.7109375" style="72" bestFit="1" customWidth="1"/>
    <col min="7429" max="7429" width="11.5703125" style="72" bestFit="1" customWidth="1"/>
    <col min="7430" max="7430" width="18.28515625" style="72" bestFit="1" customWidth="1"/>
    <col min="7431" max="7431" width="8" style="72" bestFit="1" customWidth="1"/>
    <col min="7432" max="7432" width="12.7109375" style="72" bestFit="1" customWidth="1"/>
    <col min="7433" max="7680" width="11.42578125" style="72"/>
    <col min="7681" max="7681" width="18.5703125" style="72" customWidth="1"/>
    <col min="7682" max="7682" width="18" style="72" customWidth="1"/>
    <col min="7683" max="7683" width="40.5703125" style="72" customWidth="1"/>
    <col min="7684" max="7684" width="12.7109375" style="72" bestFit="1" customWidth="1"/>
    <col min="7685" max="7685" width="11.5703125" style="72" bestFit="1" customWidth="1"/>
    <col min="7686" max="7686" width="18.28515625" style="72" bestFit="1" customWidth="1"/>
    <col min="7687" max="7687" width="8" style="72" bestFit="1" customWidth="1"/>
    <col min="7688" max="7688" width="12.7109375" style="72" bestFit="1" customWidth="1"/>
    <col min="7689" max="7936" width="11.42578125" style="72"/>
    <col min="7937" max="7937" width="18.5703125" style="72" customWidth="1"/>
    <col min="7938" max="7938" width="18" style="72" customWidth="1"/>
    <col min="7939" max="7939" width="40.5703125" style="72" customWidth="1"/>
    <col min="7940" max="7940" width="12.7109375" style="72" bestFit="1" customWidth="1"/>
    <col min="7941" max="7941" width="11.5703125" style="72" bestFit="1" customWidth="1"/>
    <col min="7942" max="7942" width="18.28515625" style="72" bestFit="1" customWidth="1"/>
    <col min="7943" max="7943" width="8" style="72" bestFit="1" customWidth="1"/>
    <col min="7944" max="7944" width="12.7109375" style="72" bestFit="1" customWidth="1"/>
    <col min="7945" max="8192" width="11.42578125" style="72"/>
    <col min="8193" max="8193" width="18.5703125" style="72" customWidth="1"/>
    <col min="8194" max="8194" width="18" style="72" customWidth="1"/>
    <col min="8195" max="8195" width="40.5703125" style="72" customWidth="1"/>
    <col min="8196" max="8196" width="12.7109375" style="72" bestFit="1" customWidth="1"/>
    <col min="8197" max="8197" width="11.5703125" style="72" bestFit="1" customWidth="1"/>
    <col min="8198" max="8198" width="18.28515625" style="72" bestFit="1" customWidth="1"/>
    <col min="8199" max="8199" width="8" style="72" bestFit="1" customWidth="1"/>
    <col min="8200" max="8200" width="12.7109375" style="72" bestFit="1" customWidth="1"/>
    <col min="8201" max="8448" width="11.42578125" style="72"/>
    <col min="8449" max="8449" width="18.5703125" style="72" customWidth="1"/>
    <col min="8450" max="8450" width="18" style="72" customWidth="1"/>
    <col min="8451" max="8451" width="40.5703125" style="72" customWidth="1"/>
    <col min="8452" max="8452" width="12.7109375" style="72" bestFit="1" customWidth="1"/>
    <col min="8453" max="8453" width="11.5703125" style="72" bestFit="1" customWidth="1"/>
    <col min="8454" max="8454" width="18.28515625" style="72" bestFit="1" customWidth="1"/>
    <col min="8455" max="8455" width="8" style="72" bestFit="1" customWidth="1"/>
    <col min="8456" max="8456" width="12.7109375" style="72" bestFit="1" customWidth="1"/>
    <col min="8457" max="8704" width="11.42578125" style="72"/>
    <col min="8705" max="8705" width="18.5703125" style="72" customWidth="1"/>
    <col min="8706" max="8706" width="18" style="72" customWidth="1"/>
    <col min="8707" max="8707" width="40.5703125" style="72" customWidth="1"/>
    <col min="8708" max="8708" width="12.7109375" style="72" bestFit="1" customWidth="1"/>
    <col min="8709" max="8709" width="11.5703125" style="72" bestFit="1" customWidth="1"/>
    <col min="8710" max="8710" width="18.28515625" style="72" bestFit="1" customWidth="1"/>
    <col min="8711" max="8711" width="8" style="72" bestFit="1" customWidth="1"/>
    <col min="8712" max="8712" width="12.7109375" style="72" bestFit="1" customWidth="1"/>
    <col min="8713" max="8960" width="11.42578125" style="72"/>
    <col min="8961" max="8961" width="18.5703125" style="72" customWidth="1"/>
    <col min="8962" max="8962" width="18" style="72" customWidth="1"/>
    <col min="8963" max="8963" width="40.5703125" style="72" customWidth="1"/>
    <col min="8964" max="8964" width="12.7109375" style="72" bestFit="1" customWidth="1"/>
    <col min="8965" max="8965" width="11.5703125" style="72" bestFit="1" customWidth="1"/>
    <col min="8966" max="8966" width="18.28515625" style="72" bestFit="1" customWidth="1"/>
    <col min="8967" max="8967" width="8" style="72" bestFit="1" customWidth="1"/>
    <col min="8968" max="8968" width="12.7109375" style="72" bestFit="1" customWidth="1"/>
    <col min="8969" max="9216" width="11.42578125" style="72"/>
    <col min="9217" max="9217" width="18.5703125" style="72" customWidth="1"/>
    <col min="9218" max="9218" width="18" style="72" customWidth="1"/>
    <col min="9219" max="9219" width="40.5703125" style="72" customWidth="1"/>
    <col min="9220" max="9220" width="12.7109375" style="72" bestFit="1" customWidth="1"/>
    <col min="9221" max="9221" width="11.5703125" style="72" bestFit="1" customWidth="1"/>
    <col min="9222" max="9222" width="18.28515625" style="72" bestFit="1" customWidth="1"/>
    <col min="9223" max="9223" width="8" style="72" bestFit="1" customWidth="1"/>
    <col min="9224" max="9224" width="12.7109375" style="72" bestFit="1" customWidth="1"/>
    <col min="9225" max="9472" width="11.42578125" style="72"/>
    <col min="9473" max="9473" width="18.5703125" style="72" customWidth="1"/>
    <col min="9474" max="9474" width="18" style="72" customWidth="1"/>
    <col min="9475" max="9475" width="40.5703125" style="72" customWidth="1"/>
    <col min="9476" max="9476" width="12.7109375" style="72" bestFit="1" customWidth="1"/>
    <col min="9477" max="9477" width="11.5703125" style="72" bestFit="1" customWidth="1"/>
    <col min="9478" max="9478" width="18.28515625" style="72" bestFit="1" customWidth="1"/>
    <col min="9479" max="9479" width="8" style="72" bestFit="1" customWidth="1"/>
    <col min="9480" max="9480" width="12.7109375" style="72" bestFit="1" customWidth="1"/>
    <col min="9481" max="9728" width="11.42578125" style="72"/>
    <col min="9729" max="9729" width="18.5703125" style="72" customWidth="1"/>
    <col min="9730" max="9730" width="18" style="72" customWidth="1"/>
    <col min="9731" max="9731" width="40.5703125" style="72" customWidth="1"/>
    <col min="9732" max="9732" width="12.7109375" style="72" bestFit="1" customWidth="1"/>
    <col min="9733" max="9733" width="11.5703125" style="72" bestFit="1" customWidth="1"/>
    <col min="9734" max="9734" width="18.28515625" style="72" bestFit="1" customWidth="1"/>
    <col min="9735" max="9735" width="8" style="72" bestFit="1" customWidth="1"/>
    <col min="9736" max="9736" width="12.7109375" style="72" bestFit="1" customWidth="1"/>
    <col min="9737" max="9984" width="11.42578125" style="72"/>
    <col min="9985" max="9985" width="18.5703125" style="72" customWidth="1"/>
    <col min="9986" max="9986" width="18" style="72" customWidth="1"/>
    <col min="9987" max="9987" width="40.5703125" style="72" customWidth="1"/>
    <col min="9988" max="9988" width="12.7109375" style="72" bestFit="1" customWidth="1"/>
    <col min="9989" max="9989" width="11.5703125" style="72" bestFit="1" customWidth="1"/>
    <col min="9990" max="9990" width="18.28515625" style="72" bestFit="1" customWidth="1"/>
    <col min="9991" max="9991" width="8" style="72" bestFit="1" customWidth="1"/>
    <col min="9992" max="9992" width="12.7109375" style="72" bestFit="1" customWidth="1"/>
    <col min="9993" max="10240" width="11.42578125" style="72"/>
    <col min="10241" max="10241" width="18.5703125" style="72" customWidth="1"/>
    <col min="10242" max="10242" width="18" style="72" customWidth="1"/>
    <col min="10243" max="10243" width="40.5703125" style="72" customWidth="1"/>
    <col min="10244" max="10244" width="12.7109375" style="72" bestFit="1" customWidth="1"/>
    <col min="10245" max="10245" width="11.5703125" style="72" bestFit="1" customWidth="1"/>
    <col min="10246" max="10246" width="18.28515625" style="72" bestFit="1" customWidth="1"/>
    <col min="10247" max="10247" width="8" style="72" bestFit="1" customWidth="1"/>
    <col min="10248" max="10248" width="12.7109375" style="72" bestFit="1" customWidth="1"/>
    <col min="10249" max="10496" width="11.42578125" style="72"/>
    <col min="10497" max="10497" width="18.5703125" style="72" customWidth="1"/>
    <col min="10498" max="10498" width="18" style="72" customWidth="1"/>
    <col min="10499" max="10499" width="40.5703125" style="72" customWidth="1"/>
    <col min="10500" max="10500" width="12.7109375" style="72" bestFit="1" customWidth="1"/>
    <col min="10501" max="10501" width="11.5703125" style="72" bestFit="1" customWidth="1"/>
    <col min="10502" max="10502" width="18.28515625" style="72" bestFit="1" customWidth="1"/>
    <col min="10503" max="10503" width="8" style="72" bestFit="1" customWidth="1"/>
    <col min="10504" max="10504" width="12.7109375" style="72" bestFit="1" customWidth="1"/>
    <col min="10505" max="10752" width="11.42578125" style="72"/>
    <col min="10753" max="10753" width="18.5703125" style="72" customWidth="1"/>
    <col min="10754" max="10754" width="18" style="72" customWidth="1"/>
    <col min="10755" max="10755" width="40.5703125" style="72" customWidth="1"/>
    <col min="10756" max="10756" width="12.7109375" style="72" bestFit="1" customWidth="1"/>
    <col min="10757" max="10757" width="11.5703125" style="72" bestFit="1" customWidth="1"/>
    <col min="10758" max="10758" width="18.28515625" style="72" bestFit="1" customWidth="1"/>
    <col min="10759" max="10759" width="8" style="72" bestFit="1" customWidth="1"/>
    <col min="10760" max="10760" width="12.7109375" style="72" bestFit="1" customWidth="1"/>
    <col min="10761" max="11008" width="11.42578125" style="72"/>
    <col min="11009" max="11009" width="18.5703125" style="72" customWidth="1"/>
    <col min="11010" max="11010" width="18" style="72" customWidth="1"/>
    <col min="11011" max="11011" width="40.5703125" style="72" customWidth="1"/>
    <col min="11012" max="11012" width="12.7109375" style="72" bestFit="1" customWidth="1"/>
    <col min="11013" max="11013" width="11.5703125" style="72" bestFit="1" customWidth="1"/>
    <col min="11014" max="11014" width="18.28515625" style="72" bestFit="1" customWidth="1"/>
    <col min="11015" max="11015" width="8" style="72" bestFit="1" customWidth="1"/>
    <col min="11016" max="11016" width="12.7109375" style="72" bestFit="1" customWidth="1"/>
    <col min="11017" max="11264" width="11.42578125" style="72"/>
    <col min="11265" max="11265" width="18.5703125" style="72" customWidth="1"/>
    <col min="11266" max="11266" width="18" style="72" customWidth="1"/>
    <col min="11267" max="11267" width="40.5703125" style="72" customWidth="1"/>
    <col min="11268" max="11268" width="12.7109375" style="72" bestFit="1" customWidth="1"/>
    <col min="11269" max="11269" width="11.5703125" style="72" bestFit="1" customWidth="1"/>
    <col min="11270" max="11270" width="18.28515625" style="72" bestFit="1" customWidth="1"/>
    <col min="11271" max="11271" width="8" style="72" bestFit="1" customWidth="1"/>
    <col min="11272" max="11272" width="12.7109375" style="72" bestFit="1" customWidth="1"/>
    <col min="11273" max="11520" width="11.42578125" style="72"/>
    <col min="11521" max="11521" width="18.5703125" style="72" customWidth="1"/>
    <col min="11522" max="11522" width="18" style="72" customWidth="1"/>
    <col min="11523" max="11523" width="40.5703125" style="72" customWidth="1"/>
    <col min="11524" max="11524" width="12.7109375" style="72" bestFit="1" customWidth="1"/>
    <col min="11525" max="11525" width="11.5703125" style="72" bestFit="1" customWidth="1"/>
    <col min="11526" max="11526" width="18.28515625" style="72" bestFit="1" customWidth="1"/>
    <col min="11527" max="11527" width="8" style="72" bestFit="1" customWidth="1"/>
    <col min="11528" max="11528" width="12.7109375" style="72" bestFit="1" customWidth="1"/>
    <col min="11529" max="11776" width="11.42578125" style="72"/>
    <col min="11777" max="11777" width="18.5703125" style="72" customWidth="1"/>
    <col min="11778" max="11778" width="18" style="72" customWidth="1"/>
    <col min="11779" max="11779" width="40.5703125" style="72" customWidth="1"/>
    <col min="11780" max="11780" width="12.7109375" style="72" bestFit="1" customWidth="1"/>
    <col min="11781" max="11781" width="11.5703125" style="72" bestFit="1" customWidth="1"/>
    <col min="11782" max="11782" width="18.28515625" style="72" bestFit="1" customWidth="1"/>
    <col min="11783" max="11783" width="8" style="72" bestFit="1" customWidth="1"/>
    <col min="11784" max="11784" width="12.7109375" style="72" bestFit="1" customWidth="1"/>
    <col min="11785" max="12032" width="11.42578125" style="72"/>
    <col min="12033" max="12033" width="18.5703125" style="72" customWidth="1"/>
    <col min="12034" max="12034" width="18" style="72" customWidth="1"/>
    <col min="12035" max="12035" width="40.5703125" style="72" customWidth="1"/>
    <col min="12036" max="12036" width="12.7109375" style="72" bestFit="1" customWidth="1"/>
    <col min="12037" max="12037" width="11.5703125" style="72" bestFit="1" customWidth="1"/>
    <col min="12038" max="12038" width="18.28515625" style="72" bestFit="1" customWidth="1"/>
    <col min="12039" max="12039" width="8" style="72" bestFit="1" customWidth="1"/>
    <col min="12040" max="12040" width="12.7109375" style="72" bestFit="1" customWidth="1"/>
    <col min="12041" max="12288" width="11.42578125" style="72"/>
    <col min="12289" max="12289" width="18.5703125" style="72" customWidth="1"/>
    <col min="12290" max="12290" width="18" style="72" customWidth="1"/>
    <col min="12291" max="12291" width="40.5703125" style="72" customWidth="1"/>
    <col min="12292" max="12292" width="12.7109375" style="72" bestFit="1" customWidth="1"/>
    <col min="12293" max="12293" width="11.5703125" style="72" bestFit="1" customWidth="1"/>
    <col min="12294" max="12294" width="18.28515625" style="72" bestFit="1" customWidth="1"/>
    <col min="12295" max="12295" width="8" style="72" bestFit="1" customWidth="1"/>
    <col min="12296" max="12296" width="12.7109375" style="72" bestFit="1" customWidth="1"/>
    <col min="12297" max="12544" width="11.42578125" style="72"/>
    <col min="12545" max="12545" width="18.5703125" style="72" customWidth="1"/>
    <col min="12546" max="12546" width="18" style="72" customWidth="1"/>
    <col min="12547" max="12547" width="40.5703125" style="72" customWidth="1"/>
    <col min="12548" max="12548" width="12.7109375" style="72" bestFit="1" customWidth="1"/>
    <col min="12549" max="12549" width="11.5703125" style="72" bestFit="1" customWidth="1"/>
    <col min="12550" max="12550" width="18.28515625" style="72" bestFit="1" customWidth="1"/>
    <col min="12551" max="12551" width="8" style="72" bestFit="1" customWidth="1"/>
    <col min="12552" max="12552" width="12.7109375" style="72" bestFit="1" customWidth="1"/>
    <col min="12553" max="12800" width="11.42578125" style="72"/>
    <col min="12801" max="12801" width="18.5703125" style="72" customWidth="1"/>
    <col min="12802" max="12802" width="18" style="72" customWidth="1"/>
    <col min="12803" max="12803" width="40.5703125" style="72" customWidth="1"/>
    <col min="12804" max="12804" width="12.7109375" style="72" bestFit="1" customWidth="1"/>
    <col min="12805" max="12805" width="11.5703125" style="72" bestFit="1" customWidth="1"/>
    <col min="12806" max="12806" width="18.28515625" style="72" bestFit="1" customWidth="1"/>
    <col min="12807" max="12807" width="8" style="72" bestFit="1" customWidth="1"/>
    <col min="12808" max="12808" width="12.7109375" style="72" bestFit="1" customWidth="1"/>
    <col min="12809" max="13056" width="11.42578125" style="72"/>
    <col min="13057" max="13057" width="18.5703125" style="72" customWidth="1"/>
    <col min="13058" max="13058" width="18" style="72" customWidth="1"/>
    <col min="13059" max="13059" width="40.5703125" style="72" customWidth="1"/>
    <col min="13060" max="13060" width="12.7109375" style="72" bestFit="1" customWidth="1"/>
    <col min="13061" max="13061" width="11.5703125" style="72" bestFit="1" customWidth="1"/>
    <col min="13062" max="13062" width="18.28515625" style="72" bestFit="1" customWidth="1"/>
    <col min="13063" max="13063" width="8" style="72" bestFit="1" customWidth="1"/>
    <col min="13064" max="13064" width="12.7109375" style="72" bestFit="1" customWidth="1"/>
    <col min="13065" max="13312" width="11.42578125" style="72"/>
    <col min="13313" max="13313" width="18.5703125" style="72" customWidth="1"/>
    <col min="13314" max="13314" width="18" style="72" customWidth="1"/>
    <col min="13315" max="13315" width="40.5703125" style="72" customWidth="1"/>
    <col min="13316" max="13316" width="12.7109375" style="72" bestFit="1" customWidth="1"/>
    <col min="13317" max="13317" width="11.5703125" style="72" bestFit="1" customWidth="1"/>
    <col min="13318" max="13318" width="18.28515625" style="72" bestFit="1" customWidth="1"/>
    <col min="13319" max="13319" width="8" style="72" bestFit="1" customWidth="1"/>
    <col min="13320" max="13320" width="12.7109375" style="72" bestFit="1" customWidth="1"/>
    <col min="13321" max="13568" width="11.42578125" style="72"/>
    <col min="13569" max="13569" width="18.5703125" style="72" customWidth="1"/>
    <col min="13570" max="13570" width="18" style="72" customWidth="1"/>
    <col min="13571" max="13571" width="40.5703125" style="72" customWidth="1"/>
    <col min="13572" max="13572" width="12.7109375" style="72" bestFit="1" customWidth="1"/>
    <col min="13573" max="13573" width="11.5703125" style="72" bestFit="1" customWidth="1"/>
    <col min="13574" max="13574" width="18.28515625" style="72" bestFit="1" customWidth="1"/>
    <col min="13575" max="13575" width="8" style="72" bestFit="1" customWidth="1"/>
    <col min="13576" max="13576" width="12.7109375" style="72" bestFit="1" customWidth="1"/>
    <col min="13577" max="13824" width="11.42578125" style="72"/>
    <col min="13825" max="13825" width="18.5703125" style="72" customWidth="1"/>
    <col min="13826" max="13826" width="18" style="72" customWidth="1"/>
    <col min="13827" max="13827" width="40.5703125" style="72" customWidth="1"/>
    <col min="13828" max="13828" width="12.7109375" style="72" bestFit="1" customWidth="1"/>
    <col min="13829" max="13829" width="11.5703125" style="72" bestFit="1" customWidth="1"/>
    <col min="13830" max="13830" width="18.28515625" style="72" bestFit="1" customWidth="1"/>
    <col min="13831" max="13831" width="8" style="72" bestFit="1" customWidth="1"/>
    <col min="13832" max="13832" width="12.7109375" style="72" bestFit="1" customWidth="1"/>
    <col min="13833" max="14080" width="11.42578125" style="72"/>
    <col min="14081" max="14081" width="18.5703125" style="72" customWidth="1"/>
    <col min="14082" max="14082" width="18" style="72" customWidth="1"/>
    <col min="14083" max="14083" width="40.5703125" style="72" customWidth="1"/>
    <col min="14084" max="14084" width="12.7109375" style="72" bestFit="1" customWidth="1"/>
    <col min="14085" max="14085" width="11.5703125" style="72" bestFit="1" customWidth="1"/>
    <col min="14086" max="14086" width="18.28515625" style="72" bestFit="1" customWidth="1"/>
    <col min="14087" max="14087" width="8" style="72" bestFit="1" customWidth="1"/>
    <col min="14088" max="14088" width="12.7109375" style="72" bestFit="1" customWidth="1"/>
    <col min="14089" max="14336" width="11.42578125" style="72"/>
    <col min="14337" max="14337" width="18.5703125" style="72" customWidth="1"/>
    <col min="14338" max="14338" width="18" style="72" customWidth="1"/>
    <col min="14339" max="14339" width="40.5703125" style="72" customWidth="1"/>
    <col min="14340" max="14340" width="12.7109375" style="72" bestFit="1" customWidth="1"/>
    <col min="14341" max="14341" width="11.5703125" style="72" bestFit="1" customWidth="1"/>
    <col min="14342" max="14342" width="18.28515625" style="72" bestFit="1" customWidth="1"/>
    <col min="14343" max="14343" width="8" style="72" bestFit="1" customWidth="1"/>
    <col min="14344" max="14344" width="12.7109375" style="72" bestFit="1" customWidth="1"/>
    <col min="14345" max="14592" width="11.42578125" style="72"/>
    <col min="14593" max="14593" width="18.5703125" style="72" customWidth="1"/>
    <col min="14594" max="14594" width="18" style="72" customWidth="1"/>
    <col min="14595" max="14595" width="40.5703125" style="72" customWidth="1"/>
    <col min="14596" max="14596" width="12.7109375" style="72" bestFit="1" customWidth="1"/>
    <col min="14597" max="14597" width="11.5703125" style="72" bestFit="1" customWidth="1"/>
    <col min="14598" max="14598" width="18.28515625" style="72" bestFit="1" customWidth="1"/>
    <col min="14599" max="14599" width="8" style="72" bestFit="1" customWidth="1"/>
    <col min="14600" max="14600" width="12.7109375" style="72" bestFit="1" customWidth="1"/>
    <col min="14601" max="14848" width="11.42578125" style="72"/>
    <col min="14849" max="14849" width="18.5703125" style="72" customWidth="1"/>
    <col min="14850" max="14850" width="18" style="72" customWidth="1"/>
    <col min="14851" max="14851" width="40.5703125" style="72" customWidth="1"/>
    <col min="14852" max="14852" width="12.7109375" style="72" bestFit="1" customWidth="1"/>
    <col min="14853" max="14853" width="11.5703125" style="72" bestFit="1" customWidth="1"/>
    <col min="14854" max="14854" width="18.28515625" style="72" bestFit="1" customWidth="1"/>
    <col min="14855" max="14855" width="8" style="72" bestFit="1" customWidth="1"/>
    <col min="14856" max="14856" width="12.7109375" style="72" bestFit="1" customWidth="1"/>
    <col min="14857" max="15104" width="11.42578125" style="72"/>
    <col min="15105" max="15105" width="18.5703125" style="72" customWidth="1"/>
    <col min="15106" max="15106" width="18" style="72" customWidth="1"/>
    <col min="15107" max="15107" width="40.5703125" style="72" customWidth="1"/>
    <col min="15108" max="15108" width="12.7109375" style="72" bestFit="1" customWidth="1"/>
    <col min="15109" max="15109" width="11.5703125" style="72" bestFit="1" customWidth="1"/>
    <col min="15110" max="15110" width="18.28515625" style="72" bestFit="1" customWidth="1"/>
    <col min="15111" max="15111" width="8" style="72" bestFit="1" customWidth="1"/>
    <col min="15112" max="15112" width="12.7109375" style="72" bestFit="1" customWidth="1"/>
    <col min="15113" max="15360" width="11.42578125" style="72"/>
    <col min="15361" max="15361" width="18.5703125" style="72" customWidth="1"/>
    <col min="15362" max="15362" width="18" style="72" customWidth="1"/>
    <col min="15363" max="15363" width="40.5703125" style="72" customWidth="1"/>
    <col min="15364" max="15364" width="12.7109375" style="72" bestFit="1" customWidth="1"/>
    <col min="15365" max="15365" width="11.5703125" style="72" bestFit="1" customWidth="1"/>
    <col min="15366" max="15366" width="18.28515625" style="72" bestFit="1" customWidth="1"/>
    <col min="15367" max="15367" width="8" style="72" bestFit="1" customWidth="1"/>
    <col min="15368" max="15368" width="12.7109375" style="72" bestFit="1" customWidth="1"/>
    <col min="15369" max="15616" width="11.42578125" style="72"/>
    <col min="15617" max="15617" width="18.5703125" style="72" customWidth="1"/>
    <col min="15618" max="15618" width="18" style="72" customWidth="1"/>
    <col min="15619" max="15619" width="40.5703125" style="72" customWidth="1"/>
    <col min="15620" max="15620" width="12.7109375" style="72" bestFit="1" customWidth="1"/>
    <col min="15621" max="15621" width="11.5703125" style="72" bestFit="1" customWidth="1"/>
    <col min="15622" max="15622" width="18.28515625" style="72" bestFit="1" customWidth="1"/>
    <col min="15623" max="15623" width="8" style="72" bestFit="1" customWidth="1"/>
    <col min="15624" max="15624" width="12.7109375" style="72" bestFit="1" customWidth="1"/>
    <col min="15625" max="15872" width="11.42578125" style="72"/>
    <col min="15873" max="15873" width="18.5703125" style="72" customWidth="1"/>
    <col min="15874" max="15874" width="18" style="72" customWidth="1"/>
    <col min="15875" max="15875" width="40.5703125" style="72" customWidth="1"/>
    <col min="15876" max="15876" width="12.7109375" style="72" bestFit="1" customWidth="1"/>
    <col min="15877" max="15877" width="11.5703125" style="72" bestFit="1" customWidth="1"/>
    <col min="15878" max="15878" width="18.28515625" style="72" bestFit="1" customWidth="1"/>
    <col min="15879" max="15879" width="8" style="72" bestFit="1" customWidth="1"/>
    <col min="15880" max="15880" width="12.7109375" style="72" bestFit="1" customWidth="1"/>
    <col min="15881" max="16128" width="11.42578125" style="72"/>
    <col min="16129" max="16129" width="18.5703125" style="72" customWidth="1"/>
    <col min="16130" max="16130" width="18" style="72" customWidth="1"/>
    <col min="16131" max="16131" width="40.5703125" style="72" customWidth="1"/>
    <col min="16132" max="16132" width="12.7109375" style="72" bestFit="1" customWidth="1"/>
    <col min="16133" max="16133" width="11.5703125" style="72" bestFit="1" customWidth="1"/>
    <col min="16134" max="16134" width="18.28515625" style="72" bestFit="1" customWidth="1"/>
    <col min="16135" max="16135" width="8" style="72" bestFit="1" customWidth="1"/>
    <col min="16136" max="16136" width="12.7109375" style="72" bestFit="1" customWidth="1"/>
    <col min="16137" max="16384" width="11.42578125" style="72"/>
  </cols>
  <sheetData>
    <row r="1" spans="1:8">
      <c r="A1" s="778" t="s">
        <v>0</v>
      </c>
      <c r="B1" s="778"/>
      <c r="C1" s="778"/>
      <c r="D1" s="778"/>
      <c r="E1" s="778"/>
      <c r="F1" s="778"/>
      <c r="G1" s="778"/>
    </row>
    <row r="2" spans="1:8">
      <c r="A2" s="778" t="s">
        <v>311</v>
      </c>
      <c r="B2" s="778"/>
      <c r="C2" s="778"/>
      <c r="D2" s="778"/>
      <c r="E2" s="778"/>
      <c r="F2" s="778"/>
      <c r="G2" s="778"/>
    </row>
    <row r="3" spans="1:8">
      <c r="A3" s="778" t="s">
        <v>791</v>
      </c>
      <c r="B3" s="778"/>
      <c r="C3" s="778"/>
      <c r="D3" s="778"/>
      <c r="E3" s="778"/>
      <c r="F3" s="778"/>
      <c r="G3" s="778"/>
    </row>
    <row r="4" spans="1:8">
      <c r="A4" s="778" t="s">
        <v>309</v>
      </c>
      <c r="B4" s="778"/>
      <c r="C4" s="778"/>
      <c r="D4" s="778"/>
      <c r="E4" s="778"/>
      <c r="F4" s="778"/>
      <c r="G4" s="778"/>
    </row>
    <row r="5" spans="1:8" ht="13.5" thickBot="1"/>
    <row r="6" spans="1:8" ht="38.25">
      <c r="A6" s="178" t="s">
        <v>306</v>
      </c>
      <c r="B6" s="179" t="s">
        <v>314</v>
      </c>
      <c r="C6" s="180" t="s">
        <v>792</v>
      </c>
      <c r="D6" s="180" t="s">
        <v>3</v>
      </c>
      <c r="E6" s="179" t="s">
        <v>4</v>
      </c>
      <c r="F6" s="179" t="s">
        <v>5</v>
      </c>
      <c r="G6" s="181" t="s">
        <v>310</v>
      </c>
    </row>
    <row r="7" spans="1:8" s="70" customFormat="1" ht="22.5" customHeight="1">
      <c r="A7" s="779" t="s">
        <v>793</v>
      </c>
      <c r="B7" s="780" t="s">
        <v>7</v>
      </c>
      <c r="C7" s="517" t="s">
        <v>794</v>
      </c>
      <c r="D7" s="189">
        <v>5000</v>
      </c>
      <c r="E7" s="69">
        <v>12</v>
      </c>
      <c r="F7" s="189">
        <f>D7*E7</f>
        <v>60000</v>
      </c>
      <c r="G7" s="583">
        <v>111</v>
      </c>
    </row>
    <row r="8" spans="1:8" s="70" customFormat="1" ht="15" customHeight="1">
      <c r="A8" s="779"/>
      <c r="B8" s="780"/>
      <c r="C8" s="517" t="s">
        <v>795</v>
      </c>
      <c r="D8" s="189">
        <v>14000</v>
      </c>
      <c r="E8" s="69">
        <v>12</v>
      </c>
      <c r="F8" s="189">
        <f>D8*E8</f>
        <v>168000</v>
      </c>
      <c r="G8" s="583">
        <v>113</v>
      </c>
      <c r="H8" s="73"/>
    </row>
    <row r="9" spans="1:8" s="70" customFormat="1" ht="15" customHeight="1">
      <c r="A9" s="779"/>
      <c r="B9" s="780"/>
      <c r="C9" s="517" t="s">
        <v>796</v>
      </c>
      <c r="D9" s="189">
        <v>1500</v>
      </c>
      <c r="E9" s="69">
        <v>6</v>
      </c>
      <c r="F9" s="189">
        <f>D9*E9</f>
        <v>9000</v>
      </c>
      <c r="G9" s="583">
        <v>114</v>
      </c>
    </row>
    <row r="10" spans="1:8" s="70" customFormat="1" ht="15" customHeight="1">
      <c r="A10" s="779"/>
      <c r="B10" s="780"/>
      <c r="C10" s="517" t="s">
        <v>797</v>
      </c>
      <c r="D10" s="189">
        <v>5000</v>
      </c>
      <c r="E10" s="69">
        <v>10</v>
      </c>
      <c r="F10" s="189">
        <f t="shared" ref="F10:F72" si="0">D10*E10</f>
        <v>50000</v>
      </c>
      <c r="G10" s="583">
        <v>121</v>
      </c>
    </row>
    <row r="11" spans="1:8" s="70" customFormat="1" ht="26.25" customHeight="1">
      <c r="A11" s="779"/>
      <c r="B11" s="780"/>
      <c r="C11" s="517" t="s">
        <v>798</v>
      </c>
      <c r="D11" s="189">
        <v>5000</v>
      </c>
      <c r="E11" s="69">
        <v>5</v>
      </c>
      <c r="F11" s="189">
        <f t="shared" si="0"/>
        <v>25000</v>
      </c>
      <c r="G11" s="583">
        <v>122</v>
      </c>
    </row>
    <row r="12" spans="1:8" s="70" customFormat="1" ht="15" customHeight="1">
      <c r="A12" s="779"/>
      <c r="B12" s="780"/>
      <c r="C12" s="517" t="s">
        <v>13</v>
      </c>
      <c r="D12" s="189">
        <v>3500</v>
      </c>
      <c r="E12" s="69">
        <v>4</v>
      </c>
      <c r="F12" s="189">
        <f>D12*E12</f>
        <v>14000</v>
      </c>
      <c r="G12" s="583">
        <v>141</v>
      </c>
    </row>
    <row r="13" spans="1:8" s="70" customFormat="1" ht="15" customHeight="1">
      <c r="A13" s="779"/>
      <c r="B13" s="780"/>
      <c r="C13" s="517" t="s">
        <v>799</v>
      </c>
      <c r="D13" s="189">
        <v>7000</v>
      </c>
      <c r="E13" s="69">
        <v>2</v>
      </c>
      <c r="F13" s="189">
        <f t="shared" si="0"/>
        <v>14000</v>
      </c>
      <c r="G13" s="583">
        <v>158</v>
      </c>
    </row>
    <row r="14" spans="1:8" s="70" customFormat="1" ht="25.5" customHeight="1">
      <c r="A14" s="779"/>
      <c r="B14" s="780"/>
      <c r="C14" s="517" t="s">
        <v>800</v>
      </c>
      <c r="D14" s="189">
        <v>5000</v>
      </c>
      <c r="E14" s="69">
        <v>3</v>
      </c>
      <c r="F14" s="189">
        <f t="shared" si="0"/>
        <v>15000</v>
      </c>
      <c r="G14" s="583">
        <v>162</v>
      </c>
    </row>
    <row r="15" spans="1:8" s="70" customFormat="1" ht="25.5" customHeight="1">
      <c r="A15" s="779"/>
      <c r="B15" s="780"/>
      <c r="C15" s="517" t="s">
        <v>801</v>
      </c>
      <c r="D15" s="189">
        <v>1500</v>
      </c>
      <c r="E15" s="69">
        <v>48</v>
      </c>
      <c r="F15" s="189">
        <f t="shared" si="0"/>
        <v>72000</v>
      </c>
      <c r="G15" s="583">
        <v>165</v>
      </c>
    </row>
    <row r="16" spans="1:8" s="70" customFormat="1" ht="25.5" customHeight="1">
      <c r="A16" s="779"/>
      <c r="B16" s="780"/>
      <c r="C16" s="517" t="s">
        <v>802</v>
      </c>
      <c r="D16" s="189">
        <v>500</v>
      </c>
      <c r="E16" s="69">
        <v>48</v>
      </c>
      <c r="F16" s="189">
        <f t="shared" si="0"/>
        <v>24000</v>
      </c>
      <c r="G16" s="583">
        <v>166</v>
      </c>
    </row>
    <row r="17" spans="1:7" s="70" customFormat="1" ht="25.5" customHeight="1">
      <c r="A17" s="779"/>
      <c r="B17" s="780"/>
      <c r="C17" s="517" t="s">
        <v>803</v>
      </c>
      <c r="D17" s="189">
        <v>7500</v>
      </c>
      <c r="E17" s="69">
        <v>2</v>
      </c>
      <c r="F17" s="189">
        <f t="shared" si="0"/>
        <v>15000</v>
      </c>
      <c r="G17" s="583">
        <v>168</v>
      </c>
    </row>
    <row r="18" spans="1:7" s="70" customFormat="1" ht="25.5" customHeight="1">
      <c r="A18" s="779"/>
      <c r="B18" s="780"/>
      <c r="C18" s="517" t="s">
        <v>804</v>
      </c>
      <c r="D18" s="189">
        <v>10000</v>
      </c>
      <c r="E18" s="69">
        <v>2</v>
      </c>
      <c r="F18" s="189">
        <f t="shared" si="0"/>
        <v>20000</v>
      </c>
      <c r="G18" s="583">
        <v>169</v>
      </c>
    </row>
    <row r="19" spans="1:7" s="70" customFormat="1" ht="25.5" customHeight="1">
      <c r="A19" s="779"/>
      <c r="B19" s="780"/>
      <c r="C19" s="517" t="s">
        <v>805</v>
      </c>
      <c r="D19" s="189">
        <v>40000</v>
      </c>
      <c r="E19" s="69">
        <v>3</v>
      </c>
      <c r="F19" s="189">
        <f t="shared" si="0"/>
        <v>120000</v>
      </c>
      <c r="G19" s="583">
        <v>171</v>
      </c>
    </row>
    <row r="20" spans="1:7" s="70" customFormat="1" ht="25.5" customHeight="1">
      <c r="A20" s="779"/>
      <c r="B20" s="780"/>
      <c r="C20" s="517" t="s">
        <v>806</v>
      </c>
      <c r="D20" s="189">
        <v>3500</v>
      </c>
      <c r="E20" s="69">
        <v>10</v>
      </c>
      <c r="F20" s="189">
        <f t="shared" si="0"/>
        <v>35000</v>
      </c>
      <c r="G20" s="583">
        <v>174</v>
      </c>
    </row>
    <row r="21" spans="1:7" s="70" customFormat="1" ht="25.5" customHeight="1">
      <c r="A21" s="779"/>
      <c r="B21" s="780"/>
      <c r="C21" s="517" t="s">
        <v>807</v>
      </c>
      <c r="D21" s="189">
        <v>10000</v>
      </c>
      <c r="E21" s="69">
        <v>24</v>
      </c>
      <c r="F21" s="189">
        <f t="shared" si="0"/>
        <v>240000</v>
      </c>
      <c r="G21" s="583">
        <v>183</v>
      </c>
    </row>
    <row r="22" spans="1:7" s="70" customFormat="1" ht="25.5" customHeight="1">
      <c r="A22" s="779"/>
      <c r="B22" s="780"/>
      <c r="C22" s="517" t="s">
        <v>808</v>
      </c>
      <c r="D22" s="189">
        <v>12500</v>
      </c>
      <c r="E22" s="69">
        <v>6</v>
      </c>
      <c r="F22" s="189">
        <f t="shared" si="0"/>
        <v>75000</v>
      </c>
      <c r="G22" s="583">
        <v>186</v>
      </c>
    </row>
    <row r="23" spans="1:7" s="70" customFormat="1" ht="25.5" customHeight="1">
      <c r="A23" s="779"/>
      <c r="B23" s="780"/>
      <c r="C23" s="517" t="s">
        <v>25</v>
      </c>
      <c r="D23" s="189">
        <v>40000</v>
      </c>
      <c r="E23" s="69">
        <v>1</v>
      </c>
      <c r="F23" s="189">
        <f t="shared" si="0"/>
        <v>40000</v>
      </c>
      <c r="G23" s="583">
        <v>191</v>
      </c>
    </row>
    <row r="24" spans="1:7" s="70" customFormat="1" ht="15" customHeight="1">
      <c r="A24" s="779"/>
      <c r="B24" s="780"/>
      <c r="C24" s="517" t="s">
        <v>643</v>
      </c>
      <c r="D24" s="189">
        <v>5000</v>
      </c>
      <c r="E24" s="69">
        <v>1</v>
      </c>
      <c r="F24" s="189">
        <f t="shared" si="0"/>
        <v>5000</v>
      </c>
      <c r="G24" s="583">
        <v>195</v>
      </c>
    </row>
    <row r="25" spans="1:7" s="70" customFormat="1" ht="15" customHeight="1">
      <c r="A25" s="779"/>
      <c r="B25" s="780"/>
      <c r="C25" s="517" t="s">
        <v>809</v>
      </c>
      <c r="D25" s="189">
        <v>1500</v>
      </c>
      <c r="E25" s="69">
        <v>12</v>
      </c>
      <c r="F25" s="189">
        <f t="shared" si="0"/>
        <v>18000</v>
      </c>
      <c r="G25" s="583">
        <v>196</v>
      </c>
    </row>
    <row r="26" spans="1:7" s="70" customFormat="1" ht="15" customHeight="1">
      <c r="A26" s="779"/>
      <c r="B26" s="780"/>
      <c r="C26" s="517" t="s">
        <v>810</v>
      </c>
      <c r="D26" s="189">
        <v>12500</v>
      </c>
      <c r="E26" s="69">
        <v>2</v>
      </c>
      <c r="F26" s="189">
        <f t="shared" si="0"/>
        <v>25000</v>
      </c>
      <c r="G26" s="583">
        <v>185</v>
      </c>
    </row>
    <row r="27" spans="1:7" s="70" customFormat="1" ht="15" customHeight="1">
      <c r="A27" s="779"/>
      <c r="B27" s="780"/>
      <c r="C27" s="517" t="s">
        <v>9</v>
      </c>
      <c r="D27" s="189">
        <v>16</v>
      </c>
      <c r="E27" s="69">
        <v>500</v>
      </c>
      <c r="F27" s="189">
        <f t="shared" si="0"/>
        <v>8000</v>
      </c>
      <c r="G27" s="583">
        <v>211</v>
      </c>
    </row>
    <row r="28" spans="1:7" s="70" customFormat="1" ht="15" customHeight="1">
      <c r="A28" s="779"/>
      <c r="B28" s="780"/>
      <c r="C28" s="517" t="s">
        <v>811</v>
      </c>
      <c r="D28" s="189">
        <v>16</v>
      </c>
      <c r="E28" s="69">
        <v>400</v>
      </c>
      <c r="F28" s="189">
        <f t="shared" si="0"/>
        <v>6400</v>
      </c>
      <c r="G28" s="583">
        <v>211</v>
      </c>
    </row>
    <row r="29" spans="1:7" s="70" customFormat="1" ht="15" customHeight="1">
      <c r="A29" s="779"/>
      <c r="B29" s="780"/>
      <c r="C29" s="517" t="s">
        <v>811</v>
      </c>
      <c r="D29" s="189">
        <v>40</v>
      </c>
      <c r="E29" s="69">
        <v>20</v>
      </c>
      <c r="F29" s="189">
        <f t="shared" si="0"/>
        <v>800</v>
      </c>
      <c r="G29" s="583">
        <v>211</v>
      </c>
    </row>
    <row r="30" spans="1:7" s="70" customFormat="1" ht="15" customHeight="1">
      <c r="A30" s="779"/>
      <c r="B30" s="780"/>
      <c r="C30" s="517" t="s">
        <v>469</v>
      </c>
      <c r="D30" s="189">
        <v>41</v>
      </c>
      <c r="E30" s="69">
        <v>150</v>
      </c>
      <c r="F30" s="189">
        <f t="shared" si="0"/>
        <v>6150</v>
      </c>
      <c r="G30" s="583">
        <v>211</v>
      </c>
    </row>
    <row r="31" spans="1:7" s="70" customFormat="1" ht="15" customHeight="1">
      <c r="A31" s="779"/>
      <c r="B31" s="780"/>
      <c r="C31" s="517" t="s">
        <v>812</v>
      </c>
      <c r="D31" s="189">
        <v>8.9</v>
      </c>
      <c r="E31" s="69">
        <v>150</v>
      </c>
      <c r="F31" s="189">
        <f t="shared" si="0"/>
        <v>1335</v>
      </c>
      <c r="G31" s="583">
        <v>211</v>
      </c>
    </row>
    <row r="32" spans="1:7" s="70" customFormat="1" ht="15" customHeight="1">
      <c r="A32" s="779"/>
      <c r="B32" s="780"/>
      <c r="C32" s="517" t="s">
        <v>813</v>
      </c>
      <c r="D32" s="189">
        <v>35</v>
      </c>
      <c r="E32" s="69">
        <v>500</v>
      </c>
      <c r="F32" s="189">
        <f t="shared" si="0"/>
        <v>17500</v>
      </c>
      <c r="G32" s="583">
        <v>211</v>
      </c>
    </row>
    <row r="33" spans="1:7" s="70" customFormat="1" ht="15" customHeight="1">
      <c r="A33" s="779"/>
      <c r="B33" s="780"/>
      <c r="C33" s="517" t="s">
        <v>814</v>
      </c>
      <c r="D33" s="189">
        <v>300</v>
      </c>
      <c r="E33" s="69">
        <v>35</v>
      </c>
      <c r="F33" s="189">
        <f t="shared" si="0"/>
        <v>10500</v>
      </c>
      <c r="G33" s="583">
        <v>233</v>
      </c>
    </row>
    <row r="34" spans="1:7" s="70" customFormat="1" ht="15" customHeight="1">
      <c r="A34" s="779"/>
      <c r="B34" s="780"/>
      <c r="C34" s="517" t="s">
        <v>815</v>
      </c>
      <c r="D34" s="189">
        <v>600</v>
      </c>
      <c r="E34" s="69">
        <v>20</v>
      </c>
      <c r="F34" s="189">
        <f t="shared" si="0"/>
        <v>12000</v>
      </c>
      <c r="G34" s="583">
        <v>233</v>
      </c>
    </row>
    <row r="35" spans="1:7" s="70" customFormat="1" ht="15" customHeight="1">
      <c r="A35" s="779"/>
      <c r="B35" s="780"/>
      <c r="C35" s="517" t="s">
        <v>532</v>
      </c>
      <c r="D35" s="189">
        <v>34</v>
      </c>
      <c r="E35" s="69">
        <v>500</v>
      </c>
      <c r="F35" s="189">
        <f t="shared" si="0"/>
        <v>17000</v>
      </c>
      <c r="G35" s="583">
        <v>233</v>
      </c>
    </row>
    <row r="36" spans="1:7" s="70" customFormat="1" ht="15" customHeight="1">
      <c r="A36" s="779"/>
      <c r="B36" s="780"/>
      <c r="C36" s="517" t="s">
        <v>532</v>
      </c>
      <c r="D36" s="189">
        <v>36</v>
      </c>
      <c r="E36" s="69">
        <v>500</v>
      </c>
      <c r="F36" s="189">
        <f t="shared" si="0"/>
        <v>18000</v>
      </c>
      <c r="G36" s="583">
        <v>241</v>
      </c>
    </row>
    <row r="37" spans="1:7" s="70" customFormat="1" ht="15" customHeight="1">
      <c r="A37" s="779"/>
      <c r="B37" s="780"/>
      <c r="C37" s="517" t="s">
        <v>531</v>
      </c>
      <c r="D37" s="189">
        <v>37</v>
      </c>
      <c r="E37" s="69">
        <v>100</v>
      </c>
      <c r="F37" s="189">
        <f t="shared" si="0"/>
        <v>3700</v>
      </c>
      <c r="G37" s="583">
        <v>241</v>
      </c>
    </row>
    <row r="38" spans="1:7" s="70" customFormat="1" ht="15" customHeight="1">
      <c r="A38" s="779"/>
      <c r="B38" s="780"/>
      <c r="C38" s="517" t="s">
        <v>531</v>
      </c>
      <c r="D38" s="189">
        <v>40</v>
      </c>
      <c r="E38" s="69">
        <v>100</v>
      </c>
      <c r="F38" s="189">
        <f t="shared" si="0"/>
        <v>4000</v>
      </c>
      <c r="G38" s="583">
        <v>243</v>
      </c>
    </row>
    <row r="39" spans="1:7" s="70" customFormat="1" ht="15" customHeight="1">
      <c r="A39" s="779"/>
      <c r="B39" s="780"/>
      <c r="C39" s="517" t="s">
        <v>588</v>
      </c>
      <c r="D39" s="189">
        <v>4.7</v>
      </c>
      <c r="E39" s="69">
        <v>50</v>
      </c>
      <c r="F39" s="189">
        <f t="shared" si="0"/>
        <v>235</v>
      </c>
      <c r="G39" s="583">
        <v>243</v>
      </c>
    </row>
    <row r="40" spans="1:7" s="70" customFormat="1" ht="15" customHeight="1">
      <c r="A40" s="779"/>
      <c r="B40" s="780"/>
      <c r="C40" s="517" t="s">
        <v>588</v>
      </c>
      <c r="D40" s="189">
        <v>9</v>
      </c>
      <c r="E40" s="69">
        <v>50</v>
      </c>
      <c r="F40" s="189">
        <f t="shared" si="0"/>
        <v>450</v>
      </c>
      <c r="G40" s="583">
        <v>243</v>
      </c>
    </row>
    <row r="41" spans="1:7" s="70" customFormat="1" ht="15" customHeight="1">
      <c r="A41" s="779"/>
      <c r="B41" s="780"/>
      <c r="C41" s="517" t="s">
        <v>532</v>
      </c>
      <c r="D41" s="189">
        <v>46</v>
      </c>
      <c r="E41" s="69">
        <v>100</v>
      </c>
      <c r="F41" s="189">
        <f t="shared" si="0"/>
        <v>4600</v>
      </c>
      <c r="G41" s="583">
        <v>243</v>
      </c>
    </row>
    <row r="42" spans="1:7" s="70" customFormat="1" ht="15" customHeight="1">
      <c r="A42" s="779"/>
      <c r="B42" s="780"/>
      <c r="C42" s="517" t="s">
        <v>533</v>
      </c>
      <c r="D42" s="189">
        <v>5</v>
      </c>
      <c r="E42" s="69">
        <v>21</v>
      </c>
      <c r="F42" s="189">
        <f t="shared" si="0"/>
        <v>105</v>
      </c>
      <c r="G42" s="583">
        <v>243</v>
      </c>
    </row>
    <row r="43" spans="1:7" s="70" customFormat="1" ht="15" customHeight="1">
      <c r="A43" s="779"/>
      <c r="B43" s="780"/>
      <c r="C43" s="517" t="s">
        <v>594</v>
      </c>
      <c r="D43" s="189">
        <v>48</v>
      </c>
      <c r="E43" s="69">
        <v>100</v>
      </c>
      <c r="F43" s="189">
        <f t="shared" si="0"/>
        <v>4800</v>
      </c>
      <c r="G43" s="583">
        <v>243</v>
      </c>
    </row>
    <row r="44" spans="1:7" s="70" customFormat="1" ht="15" customHeight="1">
      <c r="A44" s="779"/>
      <c r="B44" s="780"/>
      <c r="C44" s="517" t="s">
        <v>81</v>
      </c>
      <c r="D44" s="189">
        <v>12</v>
      </c>
      <c r="E44" s="69">
        <v>50</v>
      </c>
      <c r="F44" s="189">
        <f t="shared" si="0"/>
        <v>600</v>
      </c>
      <c r="G44" s="583">
        <v>243</v>
      </c>
    </row>
    <row r="45" spans="1:7" s="70" customFormat="1" ht="15" customHeight="1">
      <c r="A45" s="779"/>
      <c r="B45" s="780"/>
      <c r="C45" s="517" t="s">
        <v>81</v>
      </c>
      <c r="D45" s="189">
        <v>15</v>
      </c>
      <c r="E45" s="69">
        <v>50</v>
      </c>
      <c r="F45" s="189">
        <f t="shared" si="0"/>
        <v>750</v>
      </c>
      <c r="G45" s="583">
        <v>244</v>
      </c>
    </row>
    <row r="46" spans="1:7" s="70" customFormat="1" ht="15" customHeight="1">
      <c r="A46" s="779"/>
      <c r="B46" s="780"/>
      <c r="C46" s="517" t="s">
        <v>537</v>
      </c>
      <c r="D46" s="189">
        <v>70</v>
      </c>
      <c r="E46" s="69">
        <v>30</v>
      </c>
      <c r="F46" s="189">
        <f t="shared" si="0"/>
        <v>2100</v>
      </c>
      <c r="G46" s="583">
        <v>244</v>
      </c>
    </row>
    <row r="47" spans="1:7" s="70" customFormat="1" ht="15" customHeight="1">
      <c r="A47" s="779"/>
      <c r="B47" s="780"/>
      <c r="C47" s="517" t="s">
        <v>816</v>
      </c>
      <c r="D47" s="189">
        <v>14.65</v>
      </c>
      <c r="E47" s="69">
        <v>50</v>
      </c>
      <c r="F47" s="189">
        <f t="shared" si="0"/>
        <v>732.5</v>
      </c>
      <c r="G47" s="583">
        <v>244</v>
      </c>
    </row>
    <row r="48" spans="1:7" s="70" customFormat="1" ht="15" customHeight="1">
      <c r="A48" s="779"/>
      <c r="B48" s="780"/>
      <c r="C48" s="517" t="s">
        <v>817</v>
      </c>
      <c r="D48" s="189">
        <v>800</v>
      </c>
      <c r="E48" s="69">
        <v>4</v>
      </c>
      <c r="F48" s="189">
        <f t="shared" si="0"/>
        <v>3200</v>
      </c>
      <c r="G48" s="583">
        <v>245</v>
      </c>
    </row>
    <row r="49" spans="1:7" s="70" customFormat="1" ht="15" customHeight="1">
      <c r="A49" s="779"/>
      <c r="B49" s="780"/>
      <c r="C49" s="517" t="s">
        <v>541</v>
      </c>
      <c r="D49" s="189">
        <v>1850</v>
      </c>
      <c r="E49" s="69">
        <v>20</v>
      </c>
      <c r="F49" s="189">
        <f t="shared" si="0"/>
        <v>37000</v>
      </c>
      <c r="G49" s="583">
        <v>253</v>
      </c>
    </row>
    <row r="50" spans="1:7" s="70" customFormat="1" ht="15" customHeight="1">
      <c r="A50" s="779"/>
      <c r="B50" s="780"/>
      <c r="C50" s="517" t="s">
        <v>541</v>
      </c>
      <c r="D50" s="189">
        <v>1350</v>
      </c>
      <c r="E50" s="69">
        <v>10</v>
      </c>
      <c r="F50" s="189">
        <f t="shared" si="0"/>
        <v>13500</v>
      </c>
      <c r="G50" s="583">
        <v>253</v>
      </c>
    </row>
    <row r="51" spans="1:7" s="70" customFormat="1" ht="15" customHeight="1">
      <c r="A51" s="779"/>
      <c r="B51" s="780"/>
      <c r="C51" s="517" t="s">
        <v>818</v>
      </c>
      <c r="D51" s="189">
        <v>30</v>
      </c>
      <c r="E51" s="69">
        <v>5000</v>
      </c>
      <c r="F51" s="189">
        <f t="shared" si="0"/>
        <v>150000</v>
      </c>
      <c r="G51" s="583">
        <v>262</v>
      </c>
    </row>
    <row r="52" spans="1:7" s="70" customFormat="1" ht="15" customHeight="1">
      <c r="A52" s="779"/>
      <c r="B52" s="780"/>
      <c r="C52" s="517" t="s">
        <v>819</v>
      </c>
      <c r="D52" s="189">
        <v>200</v>
      </c>
      <c r="E52" s="69">
        <v>150</v>
      </c>
      <c r="F52" s="189">
        <f t="shared" si="0"/>
        <v>30000</v>
      </c>
      <c r="G52" s="583">
        <v>262</v>
      </c>
    </row>
    <row r="53" spans="1:7" s="70" customFormat="1" ht="15" customHeight="1">
      <c r="A53" s="779"/>
      <c r="B53" s="780"/>
      <c r="C53" s="517" t="s">
        <v>623</v>
      </c>
      <c r="D53" s="189">
        <v>280</v>
      </c>
      <c r="E53" s="69">
        <v>30</v>
      </c>
      <c r="F53" s="189">
        <f t="shared" si="0"/>
        <v>8400</v>
      </c>
      <c r="G53" s="583">
        <v>267</v>
      </c>
    </row>
    <row r="54" spans="1:7" s="70" customFormat="1" ht="15" customHeight="1">
      <c r="A54" s="779"/>
      <c r="B54" s="780"/>
      <c r="C54" s="517" t="s">
        <v>623</v>
      </c>
      <c r="D54" s="189">
        <v>300</v>
      </c>
      <c r="E54" s="69">
        <v>30</v>
      </c>
      <c r="F54" s="189">
        <f t="shared" si="0"/>
        <v>9000</v>
      </c>
      <c r="G54" s="583">
        <v>267</v>
      </c>
    </row>
    <row r="55" spans="1:7" s="70" customFormat="1" ht="15" customHeight="1">
      <c r="A55" s="779"/>
      <c r="B55" s="780"/>
      <c r="C55" s="517" t="s">
        <v>623</v>
      </c>
      <c r="D55" s="189">
        <v>280</v>
      </c>
      <c r="E55" s="69">
        <v>30</v>
      </c>
      <c r="F55" s="189">
        <f t="shared" si="0"/>
        <v>8400</v>
      </c>
      <c r="G55" s="583">
        <v>267</v>
      </c>
    </row>
    <row r="56" spans="1:7" s="70" customFormat="1" ht="15" customHeight="1">
      <c r="A56" s="779"/>
      <c r="B56" s="780"/>
      <c r="C56" s="517" t="s">
        <v>623</v>
      </c>
      <c r="D56" s="189">
        <v>280</v>
      </c>
      <c r="E56" s="69">
        <v>30</v>
      </c>
      <c r="F56" s="189">
        <f t="shared" si="0"/>
        <v>8400</v>
      </c>
      <c r="G56" s="583">
        <v>267</v>
      </c>
    </row>
    <row r="57" spans="1:7" s="70" customFormat="1" ht="15" customHeight="1">
      <c r="A57" s="779"/>
      <c r="B57" s="780"/>
      <c r="C57" s="517" t="s">
        <v>549</v>
      </c>
      <c r="D57" s="189">
        <v>25</v>
      </c>
      <c r="E57" s="69">
        <v>50</v>
      </c>
      <c r="F57" s="189">
        <f t="shared" si="0"/>
        <v>1250</v>
      </c>
      <c r="G57" s="583">
        <v>268</v>
      </c>
    </row>
    <row r="58" spans="1:7" s="70" customFormat="1" ht="15" customHeight="1">
      <c r="A58" s="779"/>
      <c r="B58" s="780"/>
      <c r="C58" s="517" t="s">
        <v>820</v>
      </c>
      <c r="D58" s="189">
        <v>2.82</v>
      </c>
      <c r="E58" s="69">
        <v>500</v>
      </c>
      <c r="F58" s="189">
        <f t="shared" si="0"/>
        <v>1410</v>
      </c>
      <c r="G58" s="583">
        <v>268</v>
      </c>
    </row>
    <row r="59" spans="1:7" s="70" customFormat="1" ht="15" customHeight="1">
      <c r="A59" s="779"/>
      <c r="B59" s="780"/>
      <c r="C59" s="517" t="s">
        <v>821</v>
      </c>
      <c r="D59" s="189">
        <v>300</v>
      </c>
      <c r="E59" s="69">
        <v>3</v>
      </c>
      <c r="F59" s="189">
        <f t="shared" si="0"/>
        <v>900</v>
      </c>
      <c r="G59" s="583">
        <v>273</v>
      </c>
    </row>
    <row r="60" spans="1:7" s="70" customFormat="1" ht="15" customHeight="1">
      <c r="A60" s="779"/>
      <c r="B60" s="780"/>
      <c r="C60" s="517" t="s">
        <v>822</v>
      </c>
      <c r="D60" s="189">
        <v>1500</v>
      </c>
      <c r="E60" s="69">
        <v>3</v>
      </c>
      <c r="F60" s="189">
        <f t="shared" si="0"/>
        <v>4500</v>
      </c>
      <c r="G60" s="583">
        <v>284</v>
      </c>
    </row>
    <row r="61" spans="1:7" s="70" customFormat="1" ht="15" customHeight="1">
      <c r="A61" s="779"/>
      <c r="B61" s="780"/>
      <c r="C61" s="517" t="s">
        <v>823</v>
      </c>
      <c r="D61" s="189">
        <v>800</v>
      </c>
      <c r="E61" s="69">
        <v>8</v>
      </c>
      <c r="F61" s="189">
        <f t="shared" si="0"/>
        <v>6400</v>
      </c>
      <c r="G61" s="583">
        <v>286</v>
      </c>
    </row>
    <row r="62" spans="1:7" s="70" customFormat="1" ht="15" customHeight="1">
      <c r="A62" s="779"/>
      <c r="B62" s="780"/>
      <c r="C62" s="517" t="s">
        <v>79</v>
      </c>
      <c r="D62" s="189">
        <v>5.25</v>
      </c>
      <c r="E62" s="69">
        <v>100</v>
      </c>
      <c r="F62" s="189">
        <f t="shared" si="0"/>
        <v>525</v>
      </c>
      <c r="G62" s="583">
        <v>291</v>
      </c>
    </row>
    <row r="63" spans="1:7" s="70" customFormat="1" ht="15" customHeight="1">
      <c r="A63" s="779"/>
      <c r="B63" s="780"/>
      <c r="C63" s="517" t="s">
        <v>565</v>
      </c>
      <c r="D63" s="189">
        <v>1.05</v>
      </c>
      <c r="E63" s="69">
        <v>300</v>
      </c>
      <c r="F63" s="189">
        <f t="shared" si="0"/>
        <v>315</v>
      </c>
      <c r="G63" s="583">
        <v>291</v>
      </c>
    </row>
    <row r="64" spans="1:7" s="70" customFormat="1" ht="15" customHeight="1">
      <c r="A64" s="779"/>
      <c r="B64" s="780"/>
      <c r="C64" s="517" t="s">
        <v>600</v>
      </c>
      <c r="D64" s="189">
        <v>5</v>
      </c>
      <c r="E64" s="69">
        <v>300</v>
      </c>
      <c r="F64" s="189">
        <f t="shared" si="0"/>
        <v>1500</v>
      </c>
      <c r="G64" s="583">
        <v>291</v>
      </c>
    </row>
    <row r="65" spans="1:7" s="70" customFormat="1" ht="15" customHeight="1">
      <c r="A65" s="779"/>
      <c r="B65" s="780"/>
      <c r="C65" s="517" t="s">
        <v>824</v>
      </c>
      <c r="D65" s="189">
        <v>5</v>
      </c>
      <c r="E65" s="69">
        <v>500</v>
      </c>
      <c r="F65" s="189">
        <f t="shared" si="0"/>
        <v>2500</v>
      </c>
      <c r="G65" s="583">
        <v>291</v>
      </c>
    </row>
    <row r="66" spans="1:7" s="70" customFormat="1" ht="15" customHeight="1">
      <c r="A66" s="779"/>
      <c r="B66" s="780"/>
      <c r="C66" s="517" t="s">
        <v>825</v>
      </c>
      <c r="D66" s="189">
        <v>10</v>
      </c>
      <c r="E66" s="69">
        <v>50</v>
      </c>
      <c r="F66" s="189">
        <f t="shared" si="0"/>
        <v>500</v>
      </c>
      <c r="G66" s="583">
        <v>291</v>
      </c>
    </row>
    <row r="67" spans="1:7" s="70" customFormat="1" ht="15" customHeight="1">
      <c r="A67" s="779"/>
      <c r="B67" s="780"/>
      <c r="C67" s="517" t="s">
        <v>826</v>
      </c>
      <c r="D67" s="189">
        <v>1.5</v>
      </c>
      <c r="E67" s="69">
        <v>500</v>
      </c>
      <c r="F67" s="189">
        <f t="shared" si="0"/>
        <v>750</v>
      </c>
      <c r="G67" s="583">
        <v>291</v>
      </c>
    </row>
    <row r="68" spans="1:7" s="70" customFormat="1" ht="15" customHeight="1">
      <c r="A68" s="779"/>
      <c r="B68" s="780"/>
      <c r="C68" s="517" t="s">
        <v>825</v>
      </c>
      <c r="D68" s="189">
        <v>15</v>
      </c>
      <c r="E68" s="69">
        <v>50</v>
      </c>
      <c r="F68" s="189">
        <f t="shared" si="0"/>
        <v>750</v>
      </c>
      <c r="G68" s="583">
        <v>291</v>
      </c>
    </row>
    <row r="69" spans="1:7" s="70" customFormat="1" ht="15" customHeight="1">
      <c r="A69" s="779"/>
      <c r="B69" s="780"/>
      <c r="C69" s="517" t="s">
        <v>827</v>
      </c>
      <c r="D69" s="189">
        <v>4</v>
      </c>
      <c r="E69" s="69">
        <v>500</v>
      </c>
      <c r="F69" s="189">
        <f t="shared" si="0"/>
        <v>2000</v>
      </c>
      <c r="G69" s="583">
        <v>291</v>
      </c>
    </row>
    <row r="70" spans="1:7" s="70" customFormat="1" ht="15" customHeight="1">
      <c r="A70" s="779"/>
      <c r="B70" s="780"/>
      <c r="C70" s="517" t="s">
        <v>603</v>
      </c>
      <c r="D70" s="189">
        <v>3.1</v>
      </c>
      <c r="E70" s="69">
        <v>50</v>
      </c>
      <c r="F70" s="189">
        <f t="shared" si="0"/>
        <v>155</v>
      </c>
      <c r="G70" s="583">
        <v>291</v>
      </c>
    </row>
    <row r="71" spans="1:7" s="70" customFormat="1" ht="15" customHeight="1">
      <c r="A71" s="779"/>
      <c r="B71" s="780"/>
      <c r="C71" s="517" t="s">
        <v>828</v>
      </c>
      <c r="D71" s="189">
        <v>15.5</v>
      </c>
      <c r="E71" s="69">
        <v>60</v>
      </c>
      <c r="F71" s="189">
        <f t="shared" si="0"/>
        <v>930</v>
      </c>
      <c r="G71" s="583">
        <v>291</v>
      </c>
    </row>
    <row r="72" spans="1:7" s="70" customFormat="1" ht="15" customHeight="1">
      <c r="A72" s="779"/>
      <c r="B72" s="780"/>
      <c r="C72" s="517" t="s">
        <v>603</v>
      </c>
      <c r="D72" s="189">
        <v>1</v>
      </c>
      <c r="E72" s="69">
        <v>56</v>
      </c>
      <c r="F72" s="189">
        <f t="shared" si="0"/>
        <v>56</v>
      </c>
      <c r="G72" s="583">
        <v>291</v>
      </c>
    </row>
    <row r="73" spans="1:7" s="70" customFormat="1" ht="15" customHeight="1">
      <c r="A73" s="779"/>
      <c r="B73" s="780"/>
      <c r="C73" s="517" t="s">
        <v>829</v>
      </c>
      <c r="D73" s="189">
        <v>100</v>
      </c>
      <c r="E73" s="69">
        <v>20</v>
      </c>
      <c r="F73" s="189">
        <f t="shared" ref="F73:F87" si="1">D73*E73</f>
        <v>2000</v>
      </c>
      <c r="G73" s="583">
        <v>291</v>
      </c>
    </row>
    <row r="74" spans="1:7" s="70" customFormat="1" ht="15" customHeight="1">
      <c r="A74" s="779"/>
      <c r="B74" s="780"/>
      <c r="C74" s="517" t="s">
        <v>563</v>
      </c>
      <c r="D74" s="189">
        <v>11.1</v>
      </c>
      <c r="E74" s="69">
        <v>50</v>
      </c>
      <c r="F74" s="189">
        <f t="shared" si="1"/>
        <v>555</v>
      </c>
      <c r="G74" s="583">
        <v>291</v>
      </c>
    </row>
    <row r="75" spans="1:7" s="70" customFormat="1" ht="15" customHeight="1">
      <c r="A75" s="779"/>
      <c r="B75" s="780"/>
      <c r="C75" s="517" t="s">
        <v>600</v>
      </c>
      <c r="D75" s="189">
        <v>1.3</v>
      </c>
      <c r="E75" s="69">
        <v>500</v>
      </c>
      <c r="F75" s="189">
        <f t="shared" si="1"/>
        <v>650</v>
      </c>
      <c r="G75" s="583">
        <v>291</v>
      </c>
    </row>
    <row r="76" spans="1:7" s="70" customFormat="1" ht="15" customHeight="1">
      <c r="A76" s="779"/>
      <c r="B76" s="780"/>
      <c r="C76" s="517" t="s">
        <v>564</v>
      </c>
      <c r="D76" s="189">
        <v>4.8</v>
      </c>
      <c r="E76" s="69">
        <v>100</v>
      </c>
      <c r="F76" s="189">
        <f t="shared" si="1"/>
        <v>480</v>
      </c>
      <c r="G76" s="583">
        <v>291</v>
      </c>
    </row>
    <row r="77" spans="1:7" s="70" customFormat="1" ht="15" customHeight="1">
      <c r="A77" s="779"/>
      <c r="B77" s="780"/>
      <c r="C77" s="517" t="s">
        <v>569</v>
      </c>
      <c r="D77" s="189">
        <v>30</v>
      </c>
      <c r="E77" s="69">
        <v>25</v>
      </c>
      <c r="F77" s="189">
        <f t="shared" si="1"/>
        <v>750</v>
      </c>
      <c r="G77" s="583">
        <v>292</v>
      </c>
    </row>
    <row r="78" spans="1:7" s="70" customFormat="1" ht="15" customHeight="1">
      <c r="A78" s="779"/>
      <c r="B78" s="780"/>
      <c r="C78" s="517" t="s">
        <v>830</v>
      </c>
      <c r="D78" s="189">
        <v>275</v>
      </c>
      <c r="E78" s="69">
        <v>10</v>
      </c>
      <c r="F78" s="189">
        <f t="shared" si="1"/>
        <v>2750</v>
      </c>
      <c r="G78" s="583">
        <v>292</v>
      </c>
    </row>
    <row r="79" spans="1:7" s="70" customFormat="1" ht="15" customHeight="1">
      <c r="A79" s="779"/>
      <c r="B79" s="780"/>
      <c r="C79" s="517" t="s">
        <v>591</v>
      </c>
      <c r="D79" s="189">
        <v>12.5</v>
      </c>
      <c r="E79" s="69">
        <v>50</v>
      </c>
      <c r="F79" s="189">
        <f t="shared" si="1"/>
        <v>625</v>
      </c>
      <c r="G79" s="583">
        <v>292</v>
      </c>
    </row>
    <row r="80" spans="1:7" s="70" customFormat="1" ht="15" customHeight="1">
      <c r="A80" s="779"/>
      <c r="B80" s="780"/>
      <c r="C80" s="517" t="s">
        <v>84</v>
      </c>
      <c r="D80" s="189">
        <v>14</v>
      </c>
      <c r="E80" s="69">
        <v>25</v>
      </c>
      <c r="F80" s="189">
        <f t="shared" si="1"/>
        <v>350</v>
      </c>
      <c r="G80" s="583">
        <v>292</v>
      </c>
    </row>
    <row r="81" spans="1:7" s="70" customFormat="1" ht="15" customHeight="1">
      <c r="A81" s="779"/>
      <c r="B81" s="780"/>
      <c r="C81" s="517" t="s">
        <v>570</v>
      </c>
      <c r="D81" s="189">
        <v>27</v>
      </c>
      <c r="E81" s="69">
        <v>50</v>
      </c>
      <c r="F81" s="189">
        <f t="shared" si="1"/>
        <v>1350</v>
      </c>
      <c r="G81" s="583">
        <v>292</v>
      </c>
    </row>
    <row r="82" spans="1:7" s="70" customFormat="1" ht="15" customHeight="1">
      <c r="A82" s="779"/>
      <c r="B82" s="780"/>
      <c r="C82" s="517" t="s">
        <v>830</v>
      </c>
      <c r="D82" s="189">
        <v>10.25</v>
      </c>
      <c r="E82" s="69">
        <v>50</v>
      </c>
      <c r="F82" s="189">
        <f t="shared" si="1"/>
        <v>512.5</v>
      </c>
      <c r="G82" s="583">
        <v>292</v>
      </c>
    </row>
    <row r="83" spans="1:7" s="70" customFormat="1" ht="15" customHeight="1">
      <c r="A83" s="779"/>
      <c r="B83" s="780"/>
      <c r="C83" s="517" t="s">
        <v>605</v>
      </c>
      <c r="D83" s="189">
        <v>4</v>
      </c>
      <c r="E83" s="69">
        <v>50</v>
      </c>
      <c r="F83" s="189">
        <f t="shared" si="1"/>
        <v>200</v>
      </c>
      <c r="G83" s="583">
        <v>292</v>
      </c>
    </row>
    <row r="84" spans="1:7" s="70" customFormat="1" ht="15" customHeight="1">
      <c r="A84" s="779"/>
      <c r="B84" s="780"/>
      <c r="C84" s="517" t="s">
        <v>88</v>
      </c>
      <c r="D84" s="189">
        <v>31.4</v>
      </c>
      <c r="E84" s="69">
        <v>50</v>
      </c>
      <c r="F84" s="189">
        <f t="shared" si="1"/>
        <v>1570</v>
      </c>
      <c r="G84" s="583">
        <v>292</v>
      </c>
    </row>
    <row r="85" spans="1:7" s="70" customFormat="1" ht="15" customHeight="1">
      <c r="A85" s="779"/>
      <c r="B85" s="780"/>
      <c r="C85" s="517" t="s">
        <v>589</v>
      </c>
      <c r="D85" s="189">
        <v>15.1</v>
      </c>
      <c r="E85" s="69">
        <v>50</v>
      </c>
      <c r="F85" s="189">
        <f t="shared" si="1"/>
        <v>755</v>
      </c>
      <c r="G85" s="583">
        <v>292</v>
      </c>
    </row>
    <row r="86" spans="1:7" s="70" customFormat="1" ht="15" customHeight="1">
      <c r="A86" s="779"/>
      <c r="B86" s="780"/>
      <c r="C86" s="517" t="s">
        <v>576</v>
      </c>
      <c r="D86" s="189">
        <v>24</v>
      </c>
      <c r="E86" s="69">
        <v>100</v>
      </c>
      <c r="F86" s="189">
        <f t="shared" si="1"/>
        <v>2400</v>
      </c>
      <c r="G86" s="583">
        <v>297</v>
      </c>
    </row>
    <row r="87" spans="1:7" s="70" customFormat="1" ht="15.75" customHeight="1">
      <c r="A87" s="779"/>
      <c r="B87" s="780"/>
      <c r="C87" s="517" t="s">
        <v>607</v>
      </c>
      <c r="D87" s="189">
        <v>3500</v>
      </c>
      <c r="E87" s="69">
        <v>48</v>
      </c>
      <c r="F87" s="189">
        <f t="shared" si="1"/>
        <v>168000</v>
      </c>
      <c r="G87" s="583">
        <v>297</v>
      </c>
    </row>
    <row r="88" spans="1:7" s="70" customFormat="1" ht="24.75" customHeight="1">
      <c r="A88" s="779" t="s">
        <v>831</v>
      </c>
      <c r="B88" s="671" t="s">
        <v>832</v>
      </c>
      <c r="C88" s="192" t="s">
        <v>795</v>
      </c>
      <c r="D88" s="189">
        <v>3291.5</v>
      </c>
      <c r="E88" s="69">
        <v>12</v>
      </c>
      <c r="F88" s="189">
        <f>+D88*E88</f>
        <v>39498</v>
      </c>
      <c r="G88" s="583">
        <v>113</v>
      </c>
    </row>
    <row r="89" spans="1:7" s="70" customFormat="1" ht="15" customHeight="1">
      <c r="A89" s="779"/>
      <c r="B89" s="671"/>
      <c r="C89" s="192" t="s">
        <v>814</v>
      </c>
      <c r="D89" s="189">
        <v>300</v>
      </c>
      <c r="E89" s="69">
        <v>35</v>
      </c>
      <c r="F89" s="189">
        <f>D89*E89</f>
        <v>10500</v>
      </c>
      <c r="G89" s="583">
        <v>233</v>
      </c>
    </row>
    <row r="90" spans="1:7" s="70" customFormat="1" ht="25.5" customHeight="1">
      <c r="A90" s="779"/>
      <c r="B90" s="671"/>
      <c r="C90" s="192" t="s">
        <v>833</v>
      </c>
      <c r="D90" s="189">
        <v>1000</v>
      </c>
      <c r="E90" s="69">
        <v>4</v>
      </c>
      <c r="F90" s="189">
        <f>+D90*E90</f>
        <v>4000</v>
      </c>
      <c r="G90" s="583">
        <v>141</v>
      </c>
    </row>
    <row r="91" spans="1:7" s="70" customFormat="1" ht="25.5" customHeight="1">
      <c r="A91" s="779"/>
      <c r="B91" s="671" t="s">
        <v>834</v>
      </c>
      <c r="C91" s="517" t="s">
        <v>800</v>
      </c>
      <c r="D91" s="189">
        <v>5000</v>
      </c>
      <c r="E91" s="69">
        <v>3</v>
      </c>
      <c r="F91" s="189">
        <v>15000</v>
      </c>
      <c r="G91" s="583">
        <v>162</v>
      </c>
    </row>
    <row r="92" spans="1:7" s="70" customFormat="1" ht="25.5" customHeight="1">
      <c r="A92" s="779"/>
      <c r="B92" s="671"/>
      <c r="C92" s="517" t="s">
        <v>796</v>
      </c>
      <c r="D92" s="189">
        <v>5000</v>
      </c>
      <c r="E92" s="69">
        <v>3</v>
      </c>
      <c r="F92" s="189">
        <v>15000</v>
      </c>
      <c r="G92" s="583">
        <v>114</v>
      </c>
    </row>
    <row r="93" spans="1:7" s="70" customFormat="1" ht="25.5" customHeight="1">
      <c r="A93" s="779"/>
      <c r="B93" s="671"/>
      <c r="C93" s="517" t="s">
        <v>797</v>
      </c>
      <c r="D93" s="189">
        <v>5000</v>
      </c>
      <c r="E93" s="69">
        <v>1</v>
      </c>
      <c r="F93" s="189">
        <v>5000</v>
      </c>
      <c r="G93" s="583">
        <v>121</v>
      </c>
    </row>
    <row r="94" spans="1:7" s="70" customFormat="1" ht="25.5" customHeight="1">
      <c r="A94" s="779"/>
      <c r="B94" s="671"/>
      <c r="C94" s="517" t="s">
        <v>798</v>
      </c>
      <c r="D94" s="189">
        <v>5000</v>
      </c>
      <c r="E94" s="69">
        <v>1</v>
      </c>
      <c r="F94" s="189">
        <v>5000</v>
      </c>
      <c r="G94" s="583">
        <v>122</v>
      </c>
    </row>
    <row r="95" spans="1:7" s="70" customFormat="1" ht="25.5" customHeight="1">
      <c r="A95" s="779"/>
      <c r="B95" s="671"/>
      <c r="C95" s="517" t="s">
        <v>810</v>
      </c>
      <c r="D95" s="189">
        <v>12000</v>
      </c>
      <c r="E95" s="69">
        <v>2</v>
      </c>
      <c r="F95" s="189">
        <f>+D95*E95</f>
        <v>24000</v>
      </c>
      <c r="G95" s="583">
        <v>185</v>
      </c>
    </row>
    <row r="96" spans="1:7" s="70" customFormat="1" ht="25.5" customHeight="1">
      <c r="A96" s="779"/>
      <c r="B96" s="671"/>
      <c r="C96" s="517" t="s">
        <v>644</v>
      </c>
      <c r="D96" s="189">
        <v>1600</v>
      </c>
      <c r="E96" s="69">
        <v>12</v>
      </c>
      <c r="F96" s="189">
        <f>+D96*E96</f>
        <v>19200</v>
      </c>
      <c r="G96" s="583">
        <v>196</v>
      </c>
    </row>
    <row r="97" spans="1:7" s="70" customFormat="1" ht="25.5" customHeight="1">
      <c r="A97" s="779"/>
      <c r="B97" s="671" t="s">
        <v>835</v>
      </c>
      <c r="C97" s="517" t="s">
        <v>801</v>
      </c>
      <c r="D97" s="189">
        <v>4220</v>
      </c>
      <c r="E97" s="69">
        <v>12</v>
      </c>
      <c r="F97" s="189">
        <f>+D97*E97</f>
        <v>50640</v>
      </c>
      <c r="G97" s="583">
        <v>165</v>
      </c>
    </row>
    <row r="98" spans="1:7" s="70" customFormat="1" ht="25.5" customHeight="1">
      <c r="A98" s="779"/>
      <c r="B98" s="671"/>
      <c r="C98" s="517" t="s">
        <v>836</v>
      </c>
      <c r="D98" s="189">
        <v>1000</v>
      </c>
      <c r="E98" s="69">
        <v>3</v>
      </c>
      <c r="F98" s="189">
        <v>3000</v>
      </c>
      <c r="G98" s="583">
        <v>166</v>
      </c>
    </row>
    <row r="99" spans="1:7" s="70" customFormat="1" ht="25.5" customHeight="1">
      <c r="A99" s="779"/>
      <c r="B99" s="671"/>
      <c r="C99" s="517" t="s">
        <v>803</v>
      </c>
      <c r="D99" s="189">
        <v>7500</v>
      </c>
      <c r="E99" s="69">
        <v>2</v>
      </c>
      <c r="F99" s="189">
        <v>15000</v>
      </c>
      <c r="G99" s="583">
        <v>168</v>
      </c>
    </row>
    <row r="100" spans="1:7" s="70" customFormat="1" ht="25.5" customHeight="1">
      <c r="A100" s="779"/>
      <c r="B100" s="671"/>
      <c r="C100" s="517" t="s">
        <v>837</v>
      </c>
      <c r="D100" s="189">
        <f>F100/E100</f>
        <v>12500</v>
      </c>
      <c r="E100" s="69">
        <v>2</v>
      </c>
      <c r="F100" s="189">
        <v>25000</v>
      </c>
      <c r="G100" s="583">
        <v>186</v>
      </c>
    </row>
    <row r="101" spans="1:7" s="70" customFormat="1" ht="25.5" customHeight="1">
      <c r="A101" s="779"/>
      <c r="B101" s="684" t="s">
        <v>4900</v>
      </c>
      <c r="C101" s="477" t="s">
        <v>13</v>
      </c>
      <c r="D101" s="478">
        <v>3500</v>
      </c>
      <c r="E101" s="479">
        <v>4</v>
      </c>
      <c r="F101" s="478">
        <f>+D101*E101</f>
        <v>14000</v>
      </c>
      <c r="G101" s="584">
        <v>141</v>
      </c>
    </row>
    <row r="102" spans="1:7" s="70" customFormat="1" ht="25.5" customHeight="1">
      <c r="A102" s="779"/>
      <c r="B102" s="684"/>
      <c r="C102" s="477" t="s">
        <v>797</v>
      </c>
      <c r="D102" s="478">
        <v>1200</v>
      </c>
      <c r="E102" s="479">
        <v>4</v>
      </c>
      <c r="F102" s="478">
        <f t="shared" ref="F102:F107" si="2">+D102*E102</f>
        <v>4800</v>
      </c>
      <c r="G102" s="584">
        <v>121</v>
      </c>
    </row>
    <row r="103" spans="1:7" s="70" customFormat="1" ht="25.5" customHeight="1">
      <c r="A103" s="779"/>
      <c r="B103" s="684"/>
      <c r="C103" s="477" t="s">
        <v>798</v>
      </c>
      <c r="D103" s="478">
        <v>6600</v>
      </c>
      <c r="E103" s="479">
        <v>4</v>
      </c>
      <c r="F103" s="478">
        <f t="shared" si="2"/>
        <v>26400</v>
      </c>
      <c r="G103" s="584">
        <v>122</v>
      </c>
    </row>
    <row r="104" spans="1:7" s="70" customFormat="1" ht="25.5" customHeight="1">
      <c r="A104" s="779"/>
      <c r="B104" s="684"/>
      <c r="C104" s="477" t="s">
        <v>644</v>
      </c>
      <c r="D104" s="478">
        <v>4200</v>
      </c>
      <c r="E104" s="479">
        <v>4</v>
      </c>
      <c r="F104" s="478">
        <f t="shared" si="2"/>
        <v>16800</v>
      </c>
      <c r="G104" s="584">
        <v>196</v>
      </c>
    </row>
    <row r="105" spans="1:7" s="70" customFormat="1" ht="25.5" customHeight="1">
      <c r="A105" s="779"/>
      <c r="B105" s="684"/>
      <c r="C105" s="477" t="s">
        <v>810</v>
      </c>
      <c r="D105" s="478">
        <v>12500</v>
      </c>
      <c r="E105" s="479">
        <v>2</v>
      </c>
      <c r="F105" s="478">
        <f t="shared" si="2"/>
        <v>25000</v>
      </c>
      <c r="G105" s="584">
        <v>185</v>
      </c>
    </row>
    <row r="106" spans="1:7" s="70" customFormat="1" ht="25.5" customHeight="1">
      <c r="A106" s="779"/>
      <c r="B106" s="684"/>
      <c r="C106" s="477" t="s">
        <v>838</v>
      </c>
      <c r="D106" s="478">
        <v>2400</v>
      </c>
      <c r="E106" s="479">
        <v>4</v>
      </c>
      <c r="F106" s="478">
        <f t="shared" si="2"/>
        <v>9600</v>
      </c>
      <c r="G106" s="584">
        <v>186</v>
      </c>
    </row>
    <row r="107" spans="1:7" s="70" customFormat="1" ht="15.75" customHeight="1">
      <c r="A107" s="779"/>
      <c r="B107" s="684"/>
      <c r="C107" s="477" t="s">
        <v>14</v>
      </c>
      <c r="D107" s="478">
        <v>4000</v>
      </c>
      <c r="E107" s="479">
        <v>4</v>
      </c>
      <c r="F107" s="478">
        <f t="shared" si="2"/>
        <v>16000</v>
      </c>
      <c r="G107" s="584">
        <v>151</v>
      </c>
    </row>
    <row r="108" spans="1:7" s="70" customFormat="1" ht="13.5" thickBot="1">
      <c r="A108" s="776" t="s">
        <v>499</v>
      </c>
      <c r="B108" s="777"/>
      <c r="C108" s="777"/>
      <c r="D108" s="777"/>
      <c r="E108" s="777"/>
      <c r="F108" s="190">
        <f>SUM(F7:F107)</f>
        <v>1982484</v>
      </c>
      <c r="G108" s="191"/>
    </row>
    <row r="109" spans="1:7" s="70" customFormat="1" ht="11.25">
      <c r="A109" s="74"/>
      <c r="B109" s="74"/>
      <c r="C109" s="75"/>
      <c r="D109" s="76"/>
      <c r="E109" s="77"/>
      <c r="F109" s="78"/>
      <c r="G109" s="79"/>
    </row>
    <row r="110" spans="1:7" s="70" customFormat="1" ht="11.25">
      <c r="A110" s="74"/>
      <c r="B110" s="74"/>
      <c r="C110" s="75"/>
      <c r="D110" s="76"/>
      <c r="E110" s="77"/>
      <c r="F110" s="80"/>
      <c r="G110" s="79"/>
    </row>
    <row r="111" spans="1:7" s="70" customFormat="1" ht="11.25">
      <c r="A111" s="74"/>
      <c r="B111" s="74"/>
      <c r="C111" s="75"/>
      <c r="D111" s="76"/>
      <c r="E111" s="77"/>
      <c r="F111" s="81"/>
      <c r="G111" s="79"/>
    </row>
    <row r="112" spans="1:7" s="70" customFormat="1" ht="11.25">
      <c r="A112" s="74"/>
      <c r="B112" s="74"/>
      <c r="C112" s="75"/>
      <c r="D112" s="76"/>
      <c r="E112" s="77"/>
      <c r="F112" s="82"/>
      <c r="G112" s="79"/>
    </row>
    <row r="113" spans="1:7" s="70" customFormat="1" ht="11.25">
      <c r="A113" s="74"/>
      <c r="B113" s="74"/>
      <c r="C113" s="75"/>
      <c r="D113" s="76"/>
      <c r="E113" s="77"/>
      <c r="F113" s="83"/>
      <c r="G113" s="79"/>
    </row>
    <row r="114" spans="1:7" s="70" customFormat="1" ht="11.25">
      <c r="A114" s="74"/>
      <c r="B114" s="74"/>
      <c r="C114" s="75"/>
      <c r="D114" s="76"/>
      <c r="E114" s="77"/>
      <c r="F114" s="80"/>
      <c r="G114" s="79"/>
    </row>
    <row r="115" spans="1:7">
      <c r="F115" s="88"/>
    </row>
  </sheetData>
  <mergeCells count="12">
    <mergeCell ref="B97:B100"/>
    <mergeCell ref="B101:B107"/>
    <mergeCell ref="A108:E108"/>
    <mergeCell ref="A1:G1"/>
    <mergeCell ref="A2:G2"/>
    <mergeCell ref="A3:G3"/>
    <mergeCell ref="A4:G4"/>
    <mergeCell ref="A7:A87"/>
    <mergeCell ref="B7:B87"/>
    <mergeCell ref="B88:B90"/>
    <mergeCell ref="A88:A107"/>
    <mergeCell ref="B91:B96"/>
  </mergeCells>
  <pageMargins left="0.70866141732283472" right="0.70866141732283472" top="0.74803149606299213" bottom="0.74803149606299213" header="0.31496062992125984" footer="0.31496062992125984"/>
  <pageSetup scale="6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1"/>
  <sheetViews>
    <sheetView view="pageBreakPreview" zoomScale="60" zoomScaleNormal="100" workbookViewId="0">
      <selection activeCell="C38" sqref="C37:C38"/>
    </sheetView>
  </sheetViews>
  <sheetFormatPr baseColWidth="10" defaultRowHeight="12.75"/>
  <cols>
    <col min="1" max="1" width="26.5703125" style="379" customWidth="1"/>
    <col min="2" max="2" width="20" style="379" customWidth="1"/>
    <col min="3" max="3" width="63.28515625" style="379" bestFit="1" customWidth="1"/>
    <col min="4" max="4" width="15.42578125" style="380" customWidth="1"/>
    <col min="5" max="5" width="15" style="381" customWidth="1"/>
    <col min="6" max="6" width="20.7109375" style="379" customWidth="1"/>
    <col min="7" max="7" width="14.28515625" style="382" customWidth="1"/>
    <col min="8" max="8" width="11.7109375" style="379" hidden="1" customWidth="1"/>
    <col min="9" max="9" width="14.28515625" style="379" hidden="1" customWidth="1"/>
    <col min="10" max="10" width="12.7109375" style="379" hidden="1" customWidth="1"/>
    <col min="11" max="11" width="12.7109375" style="379" bestFit="1" customWidth="1"/>
    <col min="12" max="255" width="11.42578125" style="379"/>
    <col min="256" max="256" width="31" style="379" customWidth="1"/>
    <col min="257" max="257" width="21.28515625" style="379" customWidth="1"/>
    <col min="258" max="258" width="63.28515625" style="379" bestFit="1" customWidth="1"/>
    <col min="259" max="259" width="14.28515625" style="379" bestFit="1" customWidth="1"/>
    <col min="260" max="260" width="10.140625" style="379" bestFit="1" customWidth="1"/>
    <col min="261" max="261" width="14.28515625" style="379" bestFit="1" customWidth="1"/>
    <col min="262" max="262" width="10" style="379" customWidth="1"/>
    <col min="263" max="265" width="0" style="379" hidden="1" customWidth="1"/>
    <col min="266" max="266" width="2.28515625" style="379" customWidth="1"/>
    <col min="267" max="267" width="12.7109375" style="379" bestFit="1" customWidth="1"/>
    <col min="268" max="511" width="11.42578125" style="379"/>
    <col min="512" max="512" width="31" style="379" customWidth="1"/>
    <col min="513" max="513" width="21.28515625" style="379" customWidth="1"/>
    <col min="514" max="514" width="63.28515625" style="379" bestFit="1" customWidth="1"/>
    <col min="515" max="515" width="14.28515625" style="379" bestFit="1" customWidth="1"/>
    <col min="516" max="516" width="10.140625" style="379" bestFit="1" customWidth="1"/>
    <col min="517" max="517" width="14.28515625" style="379" bestFit="1" customWidth="1"/>
    <col min="518" max="518" width="10" style="379" customWidth="1"/>
    <col min="519" max="521" width="0" style="379" hidden="1" customWidth="1"/>
    <col min="522" max="522" width="2.28515625" style="379" customWidth="1"/>
    <col min="523" max="523" width="12.7109375" style="379" bestFit="1" customWidth="1"/>
    <col min="524" max="767" width="11.42578125" style="379"/>
    <col min="768" max="768" width="31" style="379" customWidth="1"/>
    <col min="769" max="769" width="21.28515625" style="379" customWidth="1"/>
    <col min="770" max="770" width="63.28515625" style="379" bestFit="1" customWidth="1"/>
    <col min="771" max="771" width="14.28515625" style="379" bestFit="1" customWidth="1"/>
    <col min="772" max="772" width="10.140625" style="379" bestFit="1" customWidth="1"/>
    <col min="773" max="773" width="14.28515625" style="379" bestFit="1" customWidth="1"/>
    <col min="774" max="774" width="10" style="379" customWidth="1"/>
    <col min="775" max="777" width="0" style="379" hidden="1" customWidth="1"/>
    <col min="778" max="778" width="2.28515625" style="379" customWidth="1"/>
    <col min="779" max="779" width="12.7109375" style="379" bestFit="1" customWidth="1"/>
    <col min="780" max="1023" width="11.42578125" style="379"/>
    <col min="1024" max="1024" width="31" style="379" customWidth="1"/>
    <col min="1025" max="1025" width="21.28515625" style="379" customWidth="1"/>
    <col min="1026" max="1026" width="63.28515625" style="379" bestFit="1" customWidth="1"/>
    <col min="1027" max="1027" width="14.28515625" style="379" bestFit="1" customWidth="1"/>
    <col min="1028" max="1028" width="10.140625" style="379" bestFit="1" customWidth="1"/>
    <col min="1029" max="1029" width="14.28515625" style="379" bestFit="1" customWidth="1"/>
    <col min="1030" max="1030" width="10" style="379" customWidth="1"/>
    <col min="1031" max="1033" width="0" style="379" hidden="1" customWidth="1"/>
    <col min="1034" max="1034" width="2.28515625" style="379" customWidth="1"/>
    <col min="1035" max="1035" width="12.7109375" style="379" bestFit="1" customWidth="1"/>
    <col min="1036" max="1279" width="11.42578125" style="379"/>
    <col min="1280" max="1280" width="31" style="379" customWidth="1"/>
    <col min="1281" max="1281" width="21.28515625" style="379" customWidth="1"/>
    <col min="1282" max="1282" width="63.28515625" style="379" bestFit="1" customWidth="1"/>
    <col min="1283" max="1283" width="14.28515625" style="379" bestFit="1" customWidth="1"/>
    <col min="1284" max="1284" width="10.140625" style="379" bestFit="1" customWidth="1"/>
    <col min="1285" max="1285" width="14.28515625" style="379" bestFit="1" customWidth="1"/>
    <col min="1286" max="1286" width="10" style="379" customWidth="1"/>
    <col min="1287" max="1289" width="0" style="379" hidden="1" customWidth="1"/>
    <col min="1290" max="1290" width="2.28515625" style="379" customWidth="1"/>
    <col min="1291" max="1291" width="12.7109375" style="379" bestFit="1" customWidth="1"/>
    <col min="1292" max="1535" width="11.42578125" style="379"/>
    <col min="1536" max="1536" width="31" style="379" customWidth="1"/>
    <col min="1537" max="1537" width="21.28515625" style="379" customWidth="1"/>
    <col min="1538" max="1538" width="63.28515625" style="379" bestFit="1" customWidth="1"/>
    <col min="1539" max="1539" width="14.28515625" style="379" bestFit="1" customWidth="1"/>
    <col min="1540" max="1540" width="10.140625" style="379" bestFit="1" customWidth="1"/>
    <col min="1541" max="1541" width="14.28515625" style="379" bestFit="1" customWidth="1"/>
    <col min="1542" max="1542" width="10" style="379" customWidth="1"/>
    <col min="1543" max="1545" width="0" style="379" hidden="1" customWidth="1"/>
    <col min="1546" max="1546" width="2.28515625" style="379" customWidth="1"/>
    <col min="1547" max="1547" width="12.7109375" style="379" bestFit="1" customWidth="1"/>
    <col min="1548" max="1791" width="11.42578125" style="379"/>
    <col min="1792" max="1792" width="31" style="379" customWidth="1"/>
    <col min="1793" max="1793" width="21.28515625" style="379" customWidth="1"/>
    <col min="1794" max="1794" width="63.28515625" style="379" bestFit="1" customWidth="1"/>
    <col min="1795" max="1795" width="14.28515625" style="379" bestFit="1" customWidth="1"/>
    <col min="1796" max="1796" width="10.140625" style="379" bestFit="1" customWidth="1"/>
    <col min="1797" max="1797" width="14.28515625" style="379" bestFit="1" customWidth="1"/>
    <col min="1798" max="1798" width="10" style="379" customWidth="1"/>
    <col min="1799" max="1801" width="0" style="379" hidden="1" customWidth="1"/>
    <col min="1802" max="1802" width="2.28515625" style="379" customWidth="1"/>
    <col min="1803" max="1803" width="12.7109375" style="379" bestFit="1" customWidth="1"/>
    <col min="1804" max="2047" width="11.42578125" style="379"/>
    <col min="2048" max="2048" width="31" style="379" customWidth="1"/>
    <col min="2049" max="2049" width="21.28515625" style="379" customWidth="1"/>
    <col min="2050" max="2050" width="63.28515625" style="379" bestFit="1" customWidth="1"/>
    <col min="2051" max="2051" width="14.28515625" style="379" bestFit="1" customWidth="1"/>
    <col min="2052" max="2052" width="10.140625" style="379" bestFit="1" customWidth="1"/>
    <col min="2053" max="2053" width="14.28515625" style="379" bestFit="1" customWidth="1"/>
    <col min="2054" max="2054" width="10" style="379" customWidth="1"/>
    <col min="2055" max="2057" width="0" style="379" hidden="1" customWidth="1"/>
    <col min="2058" max="2058" width="2.28515625" style="379" customWidth="1"/>
    <col min="2059" max="2059" width="12.7109375" style="379" bestFit="1" customWidth="1"/>
    <col min="2060" max="2303" width="11.42578125" style="379"/>
    <col min="2304" max="2304" width="31" style="379" customWidth="1"/>
    <col min="2305" max="2305" width="21.28515625" style="379" customWidth="1"/>
    <col min="2306" max="2306" width="63.28515625" style="379" bestFit="1" customWidth="1"/>
    <col min="2307" max="2307" width="14.28515625" style="379" bestFit="1" customWidth="1"/>
    <col min="2308" max="2308" width="10.140625" style="379" bestFit="1" customWidth="1"/>
    <col min="2309" max="2309" width="14.28515625" style="379" bestFit="1" customWidth="1"/>
    <col min="2310" max="2310" width="10" style="379" customWidth="1"/>
    <col min="2311" max="2313" width="0" style="379" hidden="1" customWidth="1"/>
    <col min="2314" max="2314" width="2.28515625" style="379" customWidth="1"/>
    <col min="2315" max="2315" width="12.7109375" style="379" bestFit="1" customWidth="1"/>
    <col min="2316" max="2559" width="11.42578125" style="379"/>
    <col min="2560" max="2560" width="31" style="379" customWidth="1"/>
    <col min="2561" max="2561" width="21.28515625" style="379" customWidth="1"/>
    <col min="2562" max="2562" width="63.28515625" style="379" bestFit="1" customWidth="1"/>
    <col min="2563" max="2563" width="14.28515625" style="379" bestFit="1" customWidth="1"/>
    <col min="2564" max="2564" width="10.140625" style="379" bestFit="1" customWidth="1"/>
    <col min="2565" max="2565" width="14.28515625" style="379" bestFit="1" customWidth="1"/>
    <col min="2566" max="2566" width="10" style="379" customWidth="1"/>
    <col min="2567" max="2569" width="0" style="379" hidden="1" customWidth="1"/>
    <col min="2570" max="2570" width="2.28515625" style="379" customWidth="1"/>
    <col min="2571" max="2571" width="12.7109375" style="379" bestFit="1" customWidth="1"/>
    <col min="2572" max="2815" width="11.42578125" style="379"/>
    <col min="2816" max="2816" width="31" style="379" customWidth="1"/>
    <col min="2817" max="2817" width="21.28515625" style="379" customWidth="1"/>
    <col min="2818" max="2818" width="63.28515625" style="379" bestFit="1" customWidth="1"/>
    <col min="2819" max="2819" width="14.28515625" style="379" bestFit="1" customWidth="1"/>
    <col min="2820" max="2820" width="10.140625" style="379" bestFit="1" customWidth="1"/>
    <col min="2821" max="2821" width="14.28515625" style="379" bestFit="1" customWidth="1"/>
    <col min="2822" max="2822" width="10" style="379" customWidth="1"/>
    <col min="2823" max="2825" width="0" style="379" hidden="1" customWidth="1"/>
    <col min="2826" max="2826" width="2.28515625" style="379" customWidth="1"/>
    <col min="2827" max="2827" width="12.7109375" style="379" bestFit="1" customWidth="1"/>
    <col min="2828" max="3071" width="11.42578125" style="379"/>
    <col min="3072" max="3072" width="31" style="379" customWidth="1"/>
    <col min="3073" max="3073" width="21.28515625" style="379" customWidth="1"/>
    <col min="3074" max="3074" width="63.28515625" style="379" bestFit="1" customWidth="1"/>
    <col min="3075" max="3075" width="14.28515625" style="379" bestFit="1" customWidth="1"/>
    <col min="3076" max="3076" width="10.140625" style="379" bestFit="1" customWidth="1"/>
    <col min="3077" max="3077" width="14.28515625" style="379" bestFit="1" customWidth="1"/>
    <col min="3078" max="3078" width="10" style="379" customWidth="1"/>
    <col min="3079" max="3081" width="0" style="379" hidden="1" customWidth="1"/>
    <col min="3082" max="3082" width="2.28515625" style="379" customWidth="1"/>
    <col min="3083" max="3083" width="12.7109375" style="379" bestFit="1" customWidth="1"/>
    <col min="3084" max="3327" width="11.42578125" style="379"/>
    <col min="3328" max="3328" width="31" style="379" customWidth="1"/>
    <col min="3329" max="3329" width="21.28515625" style="379" customWidth="1"/>
    <col min="3330" max="3330" width="63.28515625" style="379" bestFit="1" customWidth="1"/>
    <col min="3331" max="3331" width="14.28515625" style="379" bestFit="1" customWidth="1"/>
    <col min="3332" max="3332" width="10.140625" style="379" bestFit="1" customWidth="1"/>
    <col min="3333" max="3333" width="14.28515625" style="379" bestFit="1" customWidth="1"/>
    <col min="3334" max="3334" width="10" style="379" customWidth="1"/>
    <col min="3335" max="3337" width="0" style="379" hidden="1" customWidth="1"/>
    <col min="3338" max="3338" width="2.28515625" style="379" customWidth="1"/>
    <col min="3339" max="3339" width="12.7109375" style="379" bestFit="1" customWidth="1"/>
    <col min="3340" max="3583" width="11.42578125" style="379"/>
    <col min="3584" max="3584" width="31" style="379" customWidth="1"/>
    <col min="3585" max="3585" width="21.28515625" style="379" customWidth="1"/>
    <col min="3586" max="3586" width="63.28515625" style="379" bestFit="1" customWidth="1"/>
    <col min="3587" max="3587" width="14.28515625" style="379" bestFit="1" customWidth="1"/>
    <col min="3588" max="3588" width="10.140625" style="379" bestFit="1" customWidth="1"/>
    <col min="3589" max="3589" width="14.28515625" style="379" bestFit="1" customWidth="1"/>
    <col min="3590" max="3590" width="10" style="379" customWidth="1"/>
    <col min="3591" max="3593" width="0" style="379" hidden="1" customWidth="1"/>
    <col min="3594" max="3594" width="2.28515625" style="379" customWidth="1"/>
    <col min="3595" max="3595" width="12.7109375" style="379" bestFit="1" customWidth="1"/>
    <col min="3596" max="3839" width="11.42578125" style="379"/>
    <col min="3840" max="3840" width="31" style="379" customWidth="1"/>
    <col min="3841" max="3841" width="21.28515625" style="379" customWidth="1"/>
    <col min="3842" max="3842" width="63.28515625" style="379" bestFit="1" customWidth="1"/>
    <col min="3843" max="3843" width="14.28515625" style="379" bestFit="1" customWidth="1"/>
    <col min="3844" max="3844" width="10.140625" style="379" bestFit="1" customWidth="1"/>
    <col min="3845" max="3845" width="14.28515625" style="379" bestFit="1" customWidth="1"/>
    <col min="3846" max="3846" width="10" style="379" customWidth="1"/>
    <col min="3847" max="3849" width="0" style="379" hidden="1" customWidth="1"/>
    <col min="3850" max="3850" width="2.28515625" style="379" customWidth="1"/>
    <col min="3851" max="3851" width="12.7109375" style="379" bestFit="1" customWidth="1"/>
    <col min="3852" max="4095" width="11.42578125" style="379"/>
    <col min="4096" max="4096" width="31" style="379" customWidth="1"/>
    <col min="4097" max="4097" width="21.28515625" style="379" customWidth="1"/>
    <col min="4098" max="4098" width="63.28515625" style="379" bestFit="1" customWidth="1"/>
    <col min="4099" max="4099" width="14.28515625" style="379" bestFit="1" customWidth="1"/>
    <col min="4100" max="4100" width="10.140625" style="379" bestFit="1" customWidth="1"/>
    <col min="4101" max="4101" width="14.28515625" style="379" bestFit="1" customWidth="1"/>
    <col min="4102" max="4102" width="10" style="379" customWidth="1"/>
    <col min="4103" max="4105" width="0" style="379" hidden="1" customWidth="1"/>
    <col min="4106" max="4106" width="2.28515625" style="379" customWidth="1"/>
    <col min="4107" max="4107" width="12.7109375" style="379" bestFit="1" customWidth="1"/>
    <col min="4108" max="4351" width="11.42578125" style="379"/>
    <col min="4352" max="4352" width="31" style="379" customWidth="1"/>
    <col min="4353" max="4353" width="21.28515625" style="379" customWidth="1"/>
    <col min="4354" max="4354" width="63.28515625" style="379" bestFit="1" customWidth="1"/>
    <col min="4355" max="4355" width="14.28515625" style="379" bestFit="1" customWidth="1"/>
    <col min="4356" max="4356" width="10.140625" style="379" bestFit="1" customWidth="1"/>
    <col min="4357" max="4357" width="14.28515625" style="379" bestFit="1" customWidth="1"/>
    <col min="4358" max="4358" width="10" style="379" customWidth="1"/>
    <col min="4359" max="4361" width="0" style="379" hidden="1" customWidth="1"/>
    <col min="4362" max="4362" width="2.28515625" style="379" customWidth="1"/>
    <col min="4363" max="4363" width="12.7109375" style="379" bestFit="1" customWidth="1"/>
    <col min="4364" max="4607" width="11.42578125" style="379"/>
    <col min="4608" max="4608" width="31" style="379" customWidth="1"/>
    <col min="4609" max="4609" width="21.28515625" style="379" customWidth="1"/>
    <col min="4610" max="4610" width="63.28515625" style="379" bestFit="1" customWidth="1"/>
    <col min="4611" max="4611" width="14.28515625" style="379" bestFit="1" customWidth="1"/>
    <col min="4612" max="4612" width="10.140625" style="379" bestFit="1" customWidth="1"/>
    <col min="4613" max="4613" width="14.28515625" style="379" bestFit="1" customWidth="1"/>
    <col min="4614" max="4614" width="10" style="379" customWidth="1"/>
    <col min="4615" max="4617" width="0" style="379" hidden="1" customWidth="1"/>
    <col min="4618" max="4618" width="2.28515625" style="379" customWidth="1"/>
    <col min="4619" max="4619" width="12.7109375" style="379" bestFit="1" customWidth="1"/>
    <col min="4620" max="4863" width="11.42578125" style="379"/>
    <col min="4864" max="4864" width="31" style="379" customWidth="1"/>
    <col min="4865" max="4865" width="21.28515625" style="379" customWidth="1"/>
    <col min="4866" max="4866" width="63.28515625" style="379" bestFit="1" customWidth="1"/>
    <col min="4867" max="4867" width="14.28515625" style="379" bestFit="1" customWidth="1"/>
    <col min="4868" max="4868" width="10.140625" style="379" bestFit="1" customWidth="1"/>
    <col min="4869" max="4869" width="14.28515625" style="379" bestFit="1" customWidth="1"/>
    <col min="4870" max="4870" width="10" style="379" customWidth="1"/>
    <col min="4871" max="4873" width="0" style="379" hidden="1" customWidth="1"/>
    <col min="4874" max="4874" width="2.28515625" style="379" customWidth="1"/>
    <col min="4875" max="4875" width="12.7109375" style="379" bestFit="1" customWidth="1"/>
    <col min="4876" max="5119" width="11.42578125" style="379"/>
    <col min="5120" max="5120" width="31" style="379" customWidth="1"/>
    <col min="5121" max="5121" width="21.28515625" style="379" customWidth="1"/>
    <col min="5122" max="5122" width="63.28515625" style="379" bestFit="1" customWidth="1"/>
    <col min="5123" max="5123" width="14.28515625" style="379" bestFit="1" customWidth="1"/>
    <col min="5124" max="5124" width="10.140625" style="379" bestFit="1" customWidth="1"/>
    <col min="5125" max="5125" width="14.28515625" style="379" bestFit="1" customWidth="1"/>
    <col min="5126" max="5126" width="10" style="379" customWidth="1"/>
    <col min="5127" max="5129" width="0" style="379" hidden="1" customWidth="1"/>
    <col min="5130" max="5130" width="2.28515625" style="379" customWidth="1"/>
    <col min="5131" max="5131" width="12.7109375" style="379" bestFit="1" customWidth="1"/>
    <col min="5132" max="5375" width="11.42578125" style="379"/>
    <col min="5376" max="5376" width="31" style="379" customWidth="1"/>
    <col min="5377" max="5377" width="21.28515625" style="379" customWidth="1"/>
    <col min="5378" max="5378" width="63.28515625" style="379" bestFit="1" customWidth="1"/>
    <col min="5379" max="5379" width="14.28515625" style="379" bestFit="1" customWidth="1"/>
    <col min="5380" max="5380" width="10.140625" style="379" bestFit="1" customWidth="1"/>
    <col min="5381" max="5381" width="14.28515625" style="379" bestFit="1" customWidth="1"/>
    <col min="5382" max="5382" width="10" style="379" customWidth="1"/>
    <col min="5383" max="5385" width="0" style="379" hidden="1" customWidth="1"/>
    <col min="5386" max="5386" width="2.28515625" style="379" customWidth="1"/>
    <col min="5387" max="5387" width="12.7109375" style="379" bestFit="1" customWidth="1"/>
    <col min="5388" max="5631" width="11.42578125" style="379"/>
    <col min="5632" max="5632" width="31" style="379" customWidth="1"/>
    <col min="5633" max="5633" width="21.28515625" style="379" customWidth="1"/>
    <col min="5634" max="5634" width="63.28515625" style="379" bestFit="1" customWidth="1"/>
    <col min="5635" max="5635" width="14.28515625" style="379" bestFit="1" customWidth="1"/>
    <col min="5636" max="5636" width="10.140625" style="379" bestFit="1" customWidth="1"/>
    <col min="5637" max="5637" width="14.28515625" style="379" bestFit="1" customWidth="1"/>
    <col min="5638" max="5638" width="10" style="379" customWidth="1"/>
    <col min="5639" max="5641" width="0" style="379" hidden="1" customWidth="1"/>
    <col min="5642" max="5642" width="2.28515625" style="379" customWidth="1"/>
    <col min="5643" max="5643" width="12.7109375" style="379" bestFit="1" customWidth="1"/>
    <col min="5644" max="5887" width="11.42578125" style="379"/>
    <col min="5888" max="5888" width="31" style="379" customWidth="1"/>
    <col min="5889" max="5889" width="21.28515625" style="379" customWidth="1"/>
    <col min="5890" max="5890" width="63.28515625" style="379" bestFit="1" customWidth="1"/>
    <col min="5891" max="5891" width="14.28515625" style="379" bestFit="1" customWidth="1"/>
    <col min="5892" max="5892" width="10.140625" style="379" bestFit="1" customWidth="1"/>
    <col min="5893" max="5893" width="14.28515625" style="379" bestFit="1" customWidth="1"/>
    <col min="5894" max="5894" width="10" style="379" customWidth="1"/>
    <col min="5895" max="5897" width="0" style="379" hidden="1" customWidth="1"/>
    <col min="5898" max="5898" width="2.28515625" style="379" customWidth="1"/>
    <col min="5899" max="5899" width="12.7109375" style="379" bestFit="1" customWidth="1"/>
    <col min="5900" max="6143" width="11.42578125" style="379"/>
    <col min="6144" max="6144" width="31" style="379" customWidth="1"/>
    <col min="6145" max="6145" width="21.28515625" style="379" customWidth="1"/>
    <col min="6146" max="6146" width="63.28515625" style="379" bestFit="1" customWidth="1"/>
    <col min="6147" max="6147" width="14.28515625" style="379" bestFit="1" customWidth="1"/>
    <col min="6148" max="6148" width="10.140625" style="379" bestFit="1" customWidth="1"/>
    <col min="6149" max="6149" width="14.28515625" style="379" bestFit="1" customWidth="1"/>
    <col min="6150" max="6150" width="10" style="379" customWidth="1"/>
    <col min="6151" max="6153" width="0" style="379" hidden="1" customWidth="1"/>
    <col min="6154" max="6154" width="2.28515625" style="379" customWidth="1"/>
    <col min="6155" max="6155" width="12.7109375" style="379" bestFit="1" customWidth="1"/>
    <col min="6156" max="6399" width="11.42578125" style="379"/>
    <col min="6400" max="6400" width="31" style="379" customWidth="1"/>
    <col min="6401" max="6401" width="21.28515625" style="379" customWidth="1"/>
    <col min="6402" max="6402" width="63.28515625" style="379" bestFit="1" customWidth="1"/>
    <col min="6403" max="6403" width="14.28515625" style="379" bestFit="1" customWidth="1"/>
    <col min="6404" max="6404" width="10.140625" style="379" bestFit="1" customWidth="1"/>
    <col min="6405" max="6405" width="14.28515625" style="379" bestFit="1" customWidth="1"/>
    <col min="6406" max="6406" width="10" style="379" customWidth="1"/>
    <col min="6407" max="6409" width="0" style="379" hidden="1" customWidth="1"/>
    <col min="6410" max="6410" width="2.28515625" style="379" customWidth="1"/>
    <col min="6411" max="6411" width="12.7109375" style="379" bestFit="1" customWidth="1"/>
    <col min="6412" max="6655" width="11.42578125" style="379"/>
    <col min="6656" max="6656" width="31" style="379" customWidth="1"/>
    <col min="6657" max="6657" width="21.28515625" style="379" customWidth="1"/>
    <col min="6658" max="6658" width="63.28515625" style="379" bestFit="1" customWidth="1"/>
    <col min="6659" max="6659" width="14.28515625" style="379" bestFit="1" customWidth="1"/>
    <col min="6660" max="6660" width="10.140625" style="379" bestFit="1" customWidth="1"/>
    <col min="6661" max="6661" width="14.28515625" style="379" bestFit="1" customWidth="1"/>
    <col min="6662" max="6662" width="10" style="379" customWidth="1"/>
    <col min="6663" max="6665" width="0" style="379" hidden="1" customWidth="1"/>
    <col min="6666" max="6666" width="2.28515625" style="379" customWidth="1"/>
    <col min="6667" max="6667" width="12.7109375" style="379" bestFit="1" customWidth="1"/>
    <col min="6668" max="6911" width="11.42578125" style="379"/>
    <col min="6912" max="6912" width="31" style="379" customWidth="1"/>
    <col min="6913" max="6913" width="21.28515625" style="379" customWidth="1"/>
    <col min="6914" max="6914" width="63.28515625" style="379" bestFit="1" customWidth="1"/>
    <col min="6915" max="6915" width="14.28515625" style="379" bestFit="1" customWidth="1"/>
    <col min="6916" max="6916" width="10.140625" style="379" bestFit="1" customWidth="1"/>
    <col min="6917" max="6917" width="14.28515625" style="379" bestFit="1" customWidth="1"/>
    <col min="6918" max="6918" width="10" style="379" customWidth="1"/>
    <col min="6919" max="6921" width="0" style="379" hidden="1" customWidth="1"/>
    <col min="6922" max="6922" width="2.28515625" style="379" customWidth="1"/>
    <col min="6923" max="6923" width="12.7109375" style="379" bestFit="1" customWidth="1"/>
    <col min="6924" max="7167" width="11.42578125" style="379"/>
    <col min="7168" max="7168" width="31" style="379" customWidth="1"/>
    <col min="7169" max="7169" width="21.28515625" style="379" customWidth="1"/>
    <col min="7170" max="7170" width="63.28515625" style="379" bestFit="1" customWidth="1"/>
    <col min="7171" max="7171" width="14.28515625" style="379" bestFit="1" customWidth="1"/>
    <col min="7172" max="7172" width="10.140625" style="379" bestFit="1" customWidth="1"/>
    <col min="7173" max="7173" width="14.28515625" style="379" bestFit="1" customWidth="1"/>
    <col min="7174" max="7174" width="10" style="379" customWidth="1"/>
    <col min="7175" max="7177" width="0" style="379" hidden="1" customWidth="1"/>
    <col min="7178" max="7178" width="2.28515625" style="379" customWidth="1"/>
    <col min="7179" max="7179" width="12.7109375" style="379" bestFit="1" customWidth="1"/>
    <col min="7180" max="7423" width="11.42578125" style="379"/>
    <col min="7424" max="7424" width="31" style="379" customWidth="1"/>
    <col min="7425" max="7425" width="21.28515625" style="379" customWidth="1"/>
    <col min="7426" max="7426" width="63.28515625" style="379" bestFit="1" customWidth="1"/>
    <col min="7427" max="7427" width="14.28515625" style="379" bestFit="1" customWidth="1"/>
    <col min="7428" max="7428" width="10.140625" style="379" bestFit="1" customWidth="1"/>
    <col min="7429" max="7429" width="14.28515625" style="379" bestFit="1" customWidth="1"/>
    <col min="7430" max="7430" width="10" style="379" customWidth="1"/>
    <col min="7431" max="7433" width="0" style="379" hidden="1" customWidth="1"/>
    <col min="7434" max="7434" width="2.28515625" style="379" customWidth="1"/>
    <col min="7435" max="7435" width="12.7109375" style="379" bestFit="1" customWidth="1"/>
    <col min="7436" max="7679" width="11.42578125" style="379"/>
    <col min="7680" max="7680" width="31" style="379" customWidth="1"/>
    <col min="7681" max="7681" width="21.28515625" style="379" customWidth="1"/>
    <col min="7682" max="7682" width="63.28515625" style="379" bestFit="1" customWidth="1"/>
    <col min="7683" max="7683" width="14.28515625" style="379" bestFit="1" customWidth="1"/>
    <col min="7684" max="7684" width="10.140625" style="379" bestFit="1" customWidth="1"/>
    <col min="7685" max="7685" width="14.28515625" style="379" bestFit="1" customWidth="1"/>
    <col min="7686" max="7686" width="10" style="379" customWidth="1"/>
    <col min="7687" max="7689" width="0" style="379" hidden="1" customWidth="1"/>
    <col min="7690" max="7690" width="2.28515625" style="379" customWidth="1"/>
    <col min="7691" max="7691" width="12.7109375" style="379" bestFit="1" customWidth="1"/>
    <col min="7692" max="7935" width="11.42578125" style="379"/>
    <col min="7936" max="7936" width="31" style="379" customWidth="1"/>
    <col min="7937" max="7937" width="21.28515625" style="379" customWidth="1"/>
    <col min="7938" max="7938" width="63.28515625" style="379" bestFit="1" customWidth="1"/>
    <col min="7939" max="7939" width="14.28515625" style="379" bestFit="1" customWidth="1"/>
    <col min="7940" max="7940" width="10.140625" style="379" bestFit="1" customWidth="1"/>
    <col min="7941" max="7941" width="14.28515625" style="379" bestFit="1" customWidth="1"/>
    <col min="7942" max="7942" width="10" style="379" customWidth="1"/>
    <col min="7943" max="7945" width="0" style="379" hidden="1" customWidth="1"/>
    <col min="7946" max="7946" width="2.28515625" style="379" customWidth="1"/>
    <col min="7947" max="7947" width="12.7109375" style="379" bestFit="1" customWidth="1"/>
    <col min="7948" max="8191" width="11.42578125" style="379"/>
    <col min="8192" max="8192" width="31" style="379" customWidth="1"/>
    <col min="8193" max="8193" width="21.28515625" style="379" customWidth="1"/>
    <col min="8194" max="8194" width="63.28515625" style="379" bestFit="1" customWidth="1"/>
    <col min="8195" max="8195" width="14.28515625" style="379" bestFit="1" customWidth="1"/>
    <col min="8196" max="8196" width="10.140625" style="379" bestFit="1" customWidth="1"/>
    <col min="8197" max="8197" width="14.28515625" style="379" bestFit="1" customWidth="1"/>
    <col min="8198" max="8198" width="10" style="379" customWidth="1"/>
    <col min="8199" max="8201" width="0" style="379" hidden="1" customWidth="1"/>
    <col min="8202" max="8202" width="2.28515625" style="379" customWidth="1"/>
    <col min="8203" max="8203" width="12.7109375" style="379" bestFit="1" customWidth="1"/>
    <col min="8204" max="8447" width="11.42578125" style="379"/>
    <col min="8448" max="8448" width="31" style="379" customWidth="1"/>
    <col min="8449" max="8449" width="21.28515625" style="379" customWidth="1"/>
    <col min="8450" max="8450" width="63.28515625" style="379" bestFit="1" customWidth="1"/>
    <col min="8451" max="8451" width="14.28515625" style="379" bestFit="1" customWidth="1"/>
    <col min="8452" max="8452" width="10.140625" style="379" bestFit="1" customWidth="1"/>
    <col min="8453" max="8453" width="14.28515625" style="379" bestFit="1" customWidth="1"/>
    <col min="8454" max="8454" width="10" style="379" customWidth="1"/>
    <col min="8455" max="8457" width="0" style="379" hidden="1" customWidth="1"/>
    <col min="8458" max="8458" width="2.28515625" style="379" customWidth="1"/>
    <col min="8459" max="8459" width="12.7109375" style="379" bestFit="1" customWidth="1"/>
    <col min="8460" max="8703" width="11.42578125" style="379"/>
    <col min="8704" max="8704" width="31" style="379" customWidth="1"/>
    <col min="8705" max="8705" width="21.28515625" style="379" customWidth="1"/>
    <col min="8706" max="8706" width="63.28515625" style="379" bestFit="1" customWidth="1"/>
    <col min="8707" max="8707" width="14.28515625" style="379" bestFit="1" customWidth="1"/>
    <col min="8708" max="8708" width="10.140625" style="379" bestFit="1" customWidth="1"/>
    <col min="8709" max="8709" width="14.28515625" style="379" bestFit="1" customWidth="1"/>
    <col min="8710" max="8710" width="10" style="379" customWidth="1"/>
    <col min="8711" max="8713" width="0" style="379" hidden="1" customWidth="1"/>
    <col min="8714" max="8714" width="2.28515625" style="379" customWidth="1"/>
    <col min="8715" max="8715" width="12.7109375" style="379" bestFit="1" customWidth="1"/>
    <col min="8716" max="8959" width="11.42578125" style="379"/>
    <col min="8960" max="8960" width="31" style="379" customWidth="1"/>
    <col min="8961" max="8961" width="21.28515625" style="379" customWidth="1"/>
    <col min="8962" max="8962" width="63.28515625" style="379" bestFit="1" customWidth="1"/>
    <col min="8963" max="8963" width="14.28515625" style="379" bestFit="1" customWidth="1"/>
    <col min="8964" max="8964" width="10.140625" style="379" bestFit="1" customWidth="1"/>
    <col min="8965" max="8965" width="14.28515625" style="379" bestFit="1" customWidth="1"/>
    <col min="8966" max="8966" width="10" style="379" customWidth="1"/>
    <col min="8967" max="8969" width="0" style="379" hidden="1" customWidth="1"/>
    <col min="8970" max="8970" width="2.28515625" style="379" customWidth="1"/>
    <col min="8971" max="8971" width="12.7109375" style="379" bestFit="1" customWidth="1"/>
    <col min="8972" max="9215" width="11.42578125" style="379"/>
    <col min="9216" max="9216" width="31" style="379" customWidth="1"/>
    <col min="9217" max="9217" width="21.28515625" style="379" customWidth="1"/>
    <col min="9218" max="9218" width="63.28515625" style="379" bestFit="1" customWidth="1"/>
    <col min="9219" max="9219" width="14.28515625" style="379" bestFit="1" customWidth="1"/>
    <col min="9220" max="9220" width="10.140625" style="379" bestFit="1" customWidth="1"/>
    <col min="9221" max="9221" width="14.28515625" style="379" bestFit="1" customWidth="1"/>
    <col min="9222" max="9222" width="10" style="379" customWidth="1"/>
    <col min="9223" max="9225" width="0" style="379" hidden="1" customWidth="1"/>
    <col min="9226" max="9226" width="2.28515625" style="379" customWidth="1"/>
    <col min="9227" max="9227" width="12.7109375" style="379" bestFit="1" customWidth="1"/>
    <col min="9228" max="9471" width="11.42578125" style="379"/>
    <col min="9472" max="9472" width="31" style="379" customWidth="1"/>
    <col min="9473" max="9473" width="21.28515625" style="379" customWidth="1"/>
    <col min="9474" max="9474" width="63.28515625" style="379" bestFit="1" customWidth="1"/>
    <col min="9475" max="9475" width="14.28515625" style="379" bestFit="1" customWidth="1"/>
    <col min="9476" max="9476" width="10.140625" style="379" bestFit="1" customWidth="1"/>
    <col min="9477" max="9477" width="14.28515625" style="379" bestFit="1" customWidth="1"/>
    <col min="9478" max="9478" width="10" style="379" customWidth="1"/>
    <col min="9479" max="9481" width="0" style="379" hidden="1" customWidth="1"/>
    <col min="9482" max="9482" width="2.28515625" style="379" customWidth="1"/>
    <col min="9483" max="9483" width="12.7109375" style="379" bestFit="1" customWidth="1"/>
    <col min="9484" max="9727" width="11.42578125" style="379"/>
    <col min="9728" max="9728" width="31" style="379" customWidth="1"/>
    <col min="9729" max="9729" width="21.28515625" style="379" customWidth="1"/>
    <col min="9730" max="9730" width="63.28515625" style="379" bestFit="1" customWidth="1"/>
    <col min="9731" max="9731" width="14.28515625" style="379" bestFit="1" customWidth="1"/>
    <col min="9732" max="9732" width="10.140625" style="379" bestFit="1" customWidth="1"/>
    <col min="9733" max="9733" width="14.28515625" style="379" bestFit="1" customWidth="1"/>
    <col min="9734" max="9734" width="10" style="379" customWidth="1"/>
    <col min="9735" max="9737" width="0" style="379" hidden="1" customWidth="1"/>
    <col min="9738" max="9738" width="2.28515625" style="379" customWidth="1"/>
    <col min="9739" max="9739" width="12.7109375" style="379" bestFit="1" customWidth="1"/>
    <col min="9740" max="9983" width="11.42578125" style="379"/>
    <col min="9984" max="9984" width="31" style="379" customWidth="1"/>
    <col min="9985" max="9985" width="21.28515625" style="379" customWidth="1"/>
    <col min="9986" max="9986" width="63.28515625" style="379" bestFit="1" customWidth="1"/>
    <col min="9987" max="9987" width="14.28515625" style="379" bestFit="1" customWidth="1"/>
    <col min="9988" max="9988" width="10.140625" style="379" bestFit="1" customWidth="1"/>
    <col min="9989" max="9989" width="14.28515625" style="379" bestFit="1" customWidth="1"/>
    <col min="9990" max="9990" width="10" style="379" customWidth="1"/>
    <col min="9991" max="9993" width="0" style="379" hidden="1" customWidth="1"/>
    <col min="9994" max="9994" width="2.28515625" style="379" customWidth="1"/>
    <col min="9995" max="9995" width="12.7109375" style="379" bestFit="1" customWidth="1"/>
    <col min="9996" max="10239" width="11.42578125" style="379"/>
    <col min="10240" max="10240" width="31" style="379" customWidth="1"/>
    <col min="10241" max="10241" width="21.28515625" style="379" customWidth="1"/>
    <col min="10242" max="10242" width="63.28515625" style="379" bestFit="1" customWidth="1"/>
    <col min="10243" max="10243" width="14.28515625" style="379" bestFit="1" customWidth="1"/>
    <col min="10244" max="10244" width="10.140625" style="379" bestFit="1" customWidth="1"/>
    <col min="10245" max="10245" width="14.28515625" style="379" bestFit="1" customWidth="1"/>
    <col min="10246" max="10246" width="10" style="379" customWidth="1"/>
    <col min="10247" max="10249" width="0" style="379" hidden="1" customWidth="1"/>
    <col min="10250" max="10250" width="2.28515625" style="379" customWidth="1"/>
    <col min="10251" max="10251" width="12.7109375" style="379" bestFit="1" customWidth="1"/>
    <col min="10252" max="10495" width="11.42578125" style="379"/>
    <col min="10496" max="10496" width="31" style="379" customWidth="1"/>
    <col min="10497" max="10497" width="21.28515625" style="379" customWidth="1"/>
    <col min="10498" max="10498" width="63.28515625" style="379" bestFit="1" customWidth="1"/>
    <col min="10499" max="10499" width="14.28515625" style="379" bestFit="1" customWidth="1"/>
    <col min="10500" max="10500" width="10.140625" style="379" bestFit="1" customWidth="1"/>
    <col min="10501" max="10501" width="14.28515625" style="379" bestFit="1" customWidth="1"/>
    <col min="10502" max="10502" width="10" style="379" customWidth="1"/>
    <col min="10503" max="10505" width="0" style="379" hidden="1" customWidth="1"/>
    <col min="10506" max="10506" width="2.28515625" style="379" customWidth="1"/>
    <col min="10507" max="10507" width="12.7109375" style="379" bestFit="1" customWidth="1"/>
    <col min="10508" max="10751" width="11.42578125" style="379"/>
    <col min="10752" max="10752" width="31" style="379" customWidth="1"/>
    <col min="10753" max="10753" width="21.28515625" style="379" customWidth="1"/>
    <col min="10754" max="10754" width="63.28515625" style="379" bestFit="1" customWidth="1"/>
    <col min="10755" max="10755" width="14.28515625" style="379" bestFit="1" customWidth="1"/>
    <col min="10756" max="10756" width="10.140625" style="379" bestFit="1" customWidth="1"/>
    <col min="10757" max="10757" width="14.28515625" style="379" bestFit="1" customWidth="1"/>
    <col min="10758" max="10758" width="10" style="379" customWidth="1"/>
    <col min="10759" max="10761" width="0" style="379" hidden="1" customWidth="1"/>
    <col min="10762" max="10762" width="2.28515625" style="379" customWidth="1"/>
    <col min="10763" max="10763" width="12.7109375" style="379" bestFit="1" customWidth="1"/>
    <col min="10764" max="11007" width="11.42578125" style="379"/>
    <col min="11008" max="11008" width="31" style="379" customWidth="1"/>
    <col min="11009" max="11009" width="21.28515625" style="379" customWidth="1"/>
    <col min="11010" max="11010" width="63.28515625" style="379" bestFit="1" customWidth="1"/>
    <col min="11011" max="11011" width="14.28515625" style="379" bestFit="1" customWidth="1"/>
    <col min="11012" max="11012" width="10.140625" style="379" bestFit="1" customWidth="1"/>
    <col min="11013" max="11013" width="14.28515625" style="379" bestFit="1" customWidth="1"/>
    <col min="11014" max="11014" width="10" style="379" customWidth="1"/>
    <col min="11015" max="11017" width="0" style="379" hidden="1" customWidth="1"/>
    <col min="11018" max="11018" width="2.28515625" style="379" customWidth="1"/>
    <col min="11019" max="11019" width="12.7109375" style="379" bestFit="1" customWidth="1"/>
    <col min="11020" max="11263" width="11.42578125" style="379"/>
    <col min="11264" max="11264" width="31" style="379" customWidth="1"/>
    <col min="11265" max="11265" width="21.28515625" style="379" customWidth="1"/>
    <col min="11266" max="11266" width="63.28515625" style="379" bestFit="1" customWidth="1"/>
    <col min="11267" max="11267" width="14.28515625" style="379" bestFit="1" customWidth="1"/>
    <col min="11268" max="11268" width="10.140625" style="379" bestFit="1" customWidth="1"/>
    <col min="11269" max="11269" width="14.28515625" style="379" bestFit="1" customWidth="1"/>
    <col min="11270" max="11270" width="10" style="379" customWidth="1"/>
    <col min="11271" max="11273" width="0" style="379" hidden="1" customWidth="1"/>
    <col min="11274" max="11274" width="2.28515625" style="379" customWidth="1"/>
    <col min="11275" max="11275" width="12.7109375" style="379" bestFit="1" customWidth="1"/>
    <col min="11276" max="11519" width="11.42578125" style="379"/>
    <col min="11520" max="11520" width="31" style="379" customWidth="1"/>
    <col min="11521" max="11521" width="21.28515625" style="379" customWidth="1"/>
    <col min="11522" max="11522" width="63.28515625" style="379" bestFit="1" customWidth="1"/>
    <col min="11523" max="11523" width="14.28515625" style="379" bestFit="1" customWidth="1"/>
    <col min="11524" max="11524" width="10.140625" style="379" bestFit="1" customWidth="1"/>
    <col min="11525" max="11525" width="14.28515625" style="379" bestFit="1" customWidth="1"/>
    <col min="11526" max="11526" width="10" style="379" customWidth="1"/>
    <col min="11527" max="11529" width="0" style="379" hidden="1" customWidth="1"/>
    <col min="11530" max="11530" width="2.28515625" style="379" customWidth="1"/>
    <col min="11531" max="11531" width="12.7109375" style="379" bestFit="1" customWidth="1"/>
    <col min="11532" max="11775" width="11.42578125" style="379"/>
    <col min="11776" max="11776" width="31" style="379" customWidth="1"/>
    <col min="11777" max="11777" width="21.28515625" style="379" customWidth="1"/>
    <col min="11778" max="11778" width="63.28515625" style="379" bestFit="1" customWidth="1"/>
    <col min="11779" max="11779" width="14.28515625" style="379" bestFit="1" customWidth="1"/>
    <col min="11780" max="11780" width="10.140625" style="379" bestFit="1" customWidth="1"/>
    <col min="11781" max="11781" width="14.28515625" style="379" bestFit="1" customWidth="1"/>
    <col min="11782" max="11782" width="10" style="379" customWidth="1"/>
    <col min="11783" max="11785" width="0" style="379" hidden="1" customWidth="1"/>
    <col min="11786" max="11786" width="2.28515625" style="379" customWidth="1"/>
    <col min="11787" max="11787" width="12.7109375" style="379" bestFit="1" customWidth="1"/>
    <col min="11788" max="12031" width="11.42578125" style="379"/>
    <col min="12032" max="12032" width="31" style="379" customWidth="1"/>
    <col min="12033" max="12033" width="21.28515625" style="379" customWidth="1"/>
    <col min="12034" max="12034" width="63.28515625" style="379" bestFit="1" customWidth="1"/>
    <col min="12035" max="12035" width="14.28515625" style="379" bestFit="1" customWidth="1"/>
    <col min="12036" max="12036" width="10.140625" style="379" bestFit="1" customWidth="1"/>
    <col min="12037" max="12037" width="14.28515625" style="379" bestFit="1" customWidth="1"/>
    <col min="12038" max="12038" width="10" style="379" customWidth="1"/>
    <col min="12039" max="12041" width="0" style="379" hidden="1" customWidth="1"/>
    <col min="12042" max="12042" width="2.28515625" style="379" customWidth="1"/>
    <col min="12043" max="12043" width="12.7109375" style="379" bestFit="1" customWidth="1"/>
    <col min="12044" max="12287" width="11.42578125" style="379"/>
    <col min="12288" max="12288" width="31" style="379" customWidth="1"/>
    <col min="12289" max="12289" width="21.28515625" style="379" customWidth="1"/>
    <col min="12290" max="12290" width="63.28515625" style="379" bestFit="1" customWidth="1"/>
    <col min="12291" max="12291" width="14.28515625" style="379" bestFit="1" customWidth="1"/>
    <col min="12292" max="12292" width="10.140625" style="379" bestFit="1" customWidth="1"/>
    <col min="12293" max="12293" width="14.28515625" style="379" bestFit="1" customWidth="1"/>
    <col min="12294" max="12294" width="10" style="379" customWidth="1"/>
    <col min="12295" max="12297" width="0" style="379" hidden="1" customWidth="1"/>
    <col min="12298" max="12298" width="2.28515625" style="379" customWidth="1"/>
    <col min="12299" max="12299" width="12.7109375" style="379" bestFit="1" customWidth="1"/>
    <col min="12300" max="12543" width="11.42578125" style="379"/>
    <col min="12544" max="12544" width="31" style="379" customWidth="1"/>
    <col min="12545" max="12545" width="21.28515625" style="379" customWidth="1"/>
    <col min="12546" max="12546" width="63.28515625" style="379" bestFit="1" customWidth="1"/>
    <col min="12547" max="12547" width="14.28515625" style="379" bestFit="1" customWidth="1"/>
    <col min="12548" max="12548" width="10.140625" style="379" bestFit="1" customWidth="1"/>
    <col min="12549" max="12549" width="14.28515625" style="379" bestFit="1" customWidth="1"/>
    <col min="12550" max="12550" width="10" style="379" customWidth="1"/>
    <col min="12551" max="12553" width="0" style="379" hidden="1" customWidth="1"/>
    <col min="12554" max="12554" width="2.28515625" style="379" customWidth="1"/>
    <col min="12555" max="12555" width="12.7109375" style="379" bestFit="1" customWidth="1"/>
    <col min="12556" max="12799" width="11.42578125" style="379"/>
    <col min="12800" max="12800" width="31" style="379" customWidth="1"/>
    <col min="12801" max="12801" width="21.28515625" style="379" customWidth="1"/>
    <col min="12802" max="12802" width="63.28515625" style="379" bestFit="1" customWidth="1"/>
    <col min="12803" max="12803" width="14.28515625" style="379" bestFit="1" customWidth="1"/>
    <col min="12804" max="12804" width="10.140625" style="379" bestFit="1" customWidth="1"/>
    <col min="12805" max="12805" width="14.28515625" style="379" bestFit="1" customWidth="1"/>
    <col min="12806" max="12806" width="10" style="379" customWidth="1"/>
    <col min="12807" max="12809" width="0" style="379" hidden="1" customWidth="1"/>
    <col min="12810" max="12810" width="2.28515625" style="379" customWidth="1"/>
    <col min="12811" max="12811" width="12.7109375" style="379" bestFit="1" customWidth="1"/>
    <col min="12812" max="13055" width="11.42578125" style="379"/>
    <col min="13056" max="13056" width="31" style="379" customWidth="1"/>
    <col min="13057" max="13057" width="21.28515625" style="379" customWidth="1"/>
    <col min="13058" max="13058" width="63.28515625" style="379" bestFit="1" customWidth="1"/>
    <col min="13059" max="13059" width="14.28515625" style="379" bestFit="1" customWidth="1"/>
    <col min="13060" max="13060" width="10.140625" style="379" bestFit="1" customWidth="1"/>
    <col min="13061" max="13061" width="14.28515625" style="379" bestFit="1" customWidth="1"/>
    <col min="13062" max="13062" width="10" style="379" customWidth="1"/>
    <col min="13063" max="13065" width="0" style="379" hidden="1" customWidth="1"/>
    <col min="13066" max="13066" width="2.28515625" style="379" customWidth="1"/>
    <col min="13067" max="13067" width="12.7109375" style="379" bestFit="1" customWidth="1"/>
    <col min="13068" max="13311" width="11.42578125" style="379"/>
    <col min="13312" max="13312" width="31" style="379" customWidth="1"/>
    <col min="13313" max="13313" width="21.28515625" style="379" customWidth="1"/>
    <col min="13314" max="13314" width="63.28515625" style="379" bestFit="1" customWidth="1"/>
    <col min="13315" max="13315" width="14.28515625" style="379" bestFit="1" customWidth="1"/>
    <col min="13316" max="13316" width="10.140625" style="379" bestFit="1" customWidth="1"/>
    <col min="13317" max="13317" width="14.28515625" style="379" bestFit="1" customWidth="1"/>
    <col min="13318" max="13318" width="10" style="379" customWidth="1"/>
    <col min="13319" max="13321" width="0" style="379" hidden="1" customWidth="1"/>
    <col min="13322" max="13322" width="2.28515625" style="379" customWidth="1"/>
    <col min="13323" max="13323" width="12.7109375" style="379" bestFit="1" customWidth="1"/>
    <col min="13324" max="13567" width="11.42578125" style="379"/>
    <col min="13568" max="13568" width="31" style="379" customWidth="1"/>
    <col min="13569" max="13569" width="21.28515625" style="379" customWidth="1"/>
    <col min="13570" max="13570" width="63.28515625" style="379" bestFit="1" customWidth="1"/>
    <col min="13571" max="13571" width="14.28515625" style="379" bestFit="1" customWidth="1"/>
    <col min="13572" max="13572" width="10.140625" style="379" bestFit="1" customWidth="1"/>
    <col min="13573" max="13573" width="14.28515625" style="379" bestFit="1" customWidth="1"/>
    <col min="13574" max="13574" width="10" style="379" customWidth="1"/>
    <col min="13575" max="13577" width="0" style="379" hidden="1" customWidth="1"/>
    <col min="13578" max="13578" width="2.28515625" style="379" customWidth="1"/>
    <col min="13579" max="13579" width="12.7109375" style="379" bestFit="1" customWidth="1"/>
    <col min="13580" max="13823" width="11.42578125" style="379"/>
    <col min="13824" max="13824" width="31" style="379" customWidth="1"/>
    <col min="13825" max="13825" width="21.28515625" style="379" customWidth="1"/>
    <col min="13826" max="13826" width="63.28515625" style="379" bestFit="1" customWidth="1"/>
    <col min="13827" max="13827" width="14.28515625" style="379" bestFit="1" customWidth="1"/>
    <col min="13828" max="13828" width="10.140625" style="379" bestFit="1" customWidth="1"/>
    <col min="13829" max="13829" width="14.28515625" style="379" bestFit="1" customWidth="1"/>
    <col min="13830" max="13830" width="10" style="379" customWidth="1"/>
    <col min="13831" max="13833" width="0" style="379" hidden="1" customWidth="1"/>
    <col min="13834" max="13834" width="2.28515625" style="379" customWidth="1"/>
    <col min="13835" max="13835" width="12.7109375" style="379" bestFit="1" customWidth="1"/>
    <col min="13836" max="14079" width="11.42578125" style="379"/>
    <col min="14080" max="14080" width="31" style="379" customWidth="1"/>
    <col min="14081" max="14081" width="21.28515625" style="379" customWidth="1"/>
    <col min="14082" max="14082" width="63.28515625" style="379" bestFit="1" customWidth="1"/>
    <col min="14083" max="14083" width="14.28515625" style="379" bestFit="1" customWidth="1"/>
    <col min="14084" max="14084" width="10.140625" style="379" bestFit="1" customWidth="1"/>
    <col min="14085" max="14085" width="14.28515625" style="379" bestFit="1" customWidth="1"/>
    <col min="14086" max="14086" width="10" style="379" customWidth="1"/>
    <col min="14087" max="14089" width="0" style="379" hidden="1" customWidth="1"/>
    <col min="14090" max="14090" width="2.28515625" style="379" customWidth="1"/>
    <col min="14091" max="14091" width="12.7109375" style="379" bestFit="1" customWidth="1"/>
    <col min="14092" max="14335" width="11.42578125" style="379"/>
    <col min="14336" max="14336" width="31" style="379" customWidth="1"/>
    <col min="14337" max="14337" width="21.28515625" style="379" customWidth="1"/>
    <col min="14338" max="14338" width="63.28515625" style="379" bestFit="1" customWidth="1"/>
    <col min="14339" max="14339" width="14.28515625" style="379" bestFit="1" customWidth="1"/>
    <col min="14340" max="14340" width="10.140625" style="379" bestFit="1" customWidth="1"/>
    <col min="14341" max="14341" width="14.28515625" style="379" bestFit="1" customWidth="1"/>
    <col min="14342" max="14342" width="10" style="379" customWidth="1"/>
    <col min="14343" max="14345" width="0" style="379" hidden="1" customWidth="1"/>
    <col min="14346" max="14346" width="2.28515625" style="379" customWidth="1"/>
    <col min="14347" max="14347" width="12.7109375" style="379" bestFit="1" customWidth="1"/>
    <col min="14348" max="14591" width="11.42578125" style="379"/>
    <col min="14592" max="14592" width="31" style="379" customWidth="1"/>
    <col min="14593" max="14593" width="21.28515625" style="379" customWidth="1"/>
    <col min="14594" max="14594" width="63.28515625" style="379" bestFit="1" customWidth="1"/>
    <col min="14595" max="14595" width="14.28515625" style="379" bestFit="1" customWidth="1"/>
    <col min="14596" max="14596" width="10.140625" style="379" bestFit="1" customWidth="1"/>
    <col min="14597" max="14597" width="14.28515625" style="379" bestFit="1" customWidth="1"/>
    <col min="14598" max="14598" width="10" style="379" customWidth="1"/>
    <col min="14599" max="14601" width="0" style="379" hidden="1" customWidth="1"/>
    <col min="14602" max="14602" width="2.28515625" style="379" customWidth="1"/>
    <col min="14603" max="14603" width="12.7109375" style="379" bestFit="1" customWidth="1"/>
    <col min="14604" max="14847" width="11.42578125" style="379"/>
    <col min="14848" max="14848" width="31" style="379" customWidth="1"/>
    <col min="14849" max="14849" width="21.28515625" style="379" customWidth="1"/>
    <col min="14850" max="14850" width="63.28515625" style="379" bestFit="1" customWidth="1"/>
    <col min="14851" max="14851" width="14.28515625" style="379" bestFit="1" customWidth="1"/>
    <col min="14852" max="14852" width="10.140625" style="379" bestFit="1" customWidth="1"/>
    <col min="14853" max="14853" width="14.28515625" style="379" bestFit="1" customWidth="1"/>
    <col min="14854" max="14854" width="10" style="379" customWidth="1"/>
    <col min="14855" max="14857" width="0" style="379" hidden="1" customWidth="1"/>
    <col min="14858" max="14858" width="2.28515625" style="379" customWidth="1"/>
    <col min="14859" max="14859" width="12.7109375" style="379" bestFit="1" customWidth="1"/>
    <col min="14860" max="15103" width="11.42578125" style="379"/>
    <col min="15104" max="15104" width="31" style="379" customWidth="1"/>
    <col min="15105" max="15105" width="21.28515625" style="379" customWidth="1"/>
    <col min="15106" max="15106" width="63.28515625" style="379" bestFit="1" customWidth="1"/>
    <col min="15107" max="15107" width="14.28515625" style="379" bestFit="1" customWidth="1"/>
    <col min="15108" max="15108" width="10.140625" style="379" bestFit="1" customWidth="1"/>
    <col min="15109" max="15109" width="14.28515625" style="379" bestFit="1" customWidth="1"/>
    <col min="15110" max="15110" width="10" style="379" customWidth="1"/>
    <col min="15111" max="15113" width="0" style="379" hidden="1" customWidth="1"/>
    <col min="15114" max="15114" width="2.28515625" style="379" customWidth="1"/>
    <col min="15115" max="15115" width="12.7109375" style="379" bestFit="1" customWidth="1"/>
    <col min="15116" max="15359" width="11.42578125" style="379"/>
    <col min="15360" max="15360" width="31" style="379" customWidth="1"/>
    <col min="15361" max="15361" width="21.28515625" style="379" customWidth="1"/>
    <col min="15362" max="15362" width="63.28515625" style="379" bestFit="1" customWidth="1"/>
    <col min="15363" max="15363" width="14.28515625" style="379" bestFit="1" customWidth="1"/>
    <col min="15364" max="15364" width="10.140625" style="379" bestFit="1" customWidth="1"/>
    <col min="15365" max="15365" width="14.28515625" style="379" bestFit="1" customWidth="1"/>
    <col min="15366" max="15366" width="10" style="379" customWidth="1"/>
    <col min="15367" max="15369" width="0" style="379" hidden="1" customWidth="1"/>
    <col min="15370" max="15370" width="2.28515625" style="379" customWidth="1"/>
    <col min="15371" max="15371" width="12.7109375" style="379" bestFit="1" customWidth="1"/>
    <col min="15372" max="15615" width="11.42578125" style="379"/>
    <col min="15616" max="15616" width="31" style="379" customWidth="1"/>
    <col min="15617" max="15617" width="21.28515625" style="379" customWidth="1"/>
    <col min="15618" max="15618" width="63.28515625" style="379" bestFit="1" customWidth="1"/>
    <col min="15619" max="15619" width="14.28515625" style="379" bestFit="1" customWidth="1"/>
    <col min="15620" max="15620" width="10.140625" style="379" bestFit="1" customWidth="1"/>
    <col min="15621" max="15621" width="14.28515625" style="379" bestFit="1" customWidth="1"/>
    <col min="15622" max="15622" width="10" style="379" customWidth="1"/>
    <col min="15623" max="15625" width="0" style="379" hidden="1" customWidth="1"/>
    <col min="15626" max="15626" width="2.28515625" style="379" customWidth="1"/>
    <col min="15627" max="15627" width="12.7109375" style="379" bestFit="1" customWidth="1"/>
    <col min="15628" max="15871" width="11.42578125" style="379"/>
    <col min="15872" max="15872" width="31" style="379" customWidth="1"/>
    <col min="15873" max="15873" width="21.28515625" style="379" customWidth="1"/>
    <col min="15874" max="15874" width="63.28515625" style="379" bestFit="1" customWidth="1"/>
    <col min="15875" max="15875" width="14.28515625" style="379" bestFit="1" customWidth="1"/>
    <col min="15876" max="15876" width="10.140625" style="379" bestFit="1" customWidth="1"/>
    <col min="15877" max="15877" width="14.28515625" style="379" bestFit="1" customWidth="1"/>
    <col min="15878" max="15878" width="10" style="379" customWidth="1"/>
    <col min="15879" max="15881" width="0" style="379" hidden="1" customWidth="1"/>
    <col min="15882" max="15882" width="2.28515625" style="379" customWidth="1"/>
    <col min="15883" max="15883" width="12.7109375" style="379" bestFit="1" customWidth="1"/>
    <col min="15884" max="16127" width="11.42578125" style="379"/>
    <col min="16128" max="16128" width="31" style="379" customWidth="1"/>
    <col min="16129" max="16129" width="21.28515625" style="379" customWidth="1"/>
    <col min="16130" max="16130" width="63.28515625" style="379" bestFit="1" customWidth="1"/>
    <col min="16131" max="16131" width="14.28515625" style="379" bestFit="1" customWidth="1"/>
    <col min="16132" max="16132" width="10.140625" style="379" bestFit="1" customWidth="1"/>
    <col min="16133" max="16133" width="14.28515625" style="379" bestFit="1" customWidth="1"/>
    <col min="16134" max="16134" width="10" style="379" customWidth="1"/>
    <col min="16135" max="16137" width="0" style="379" hidden="1" customWidth="1"/>
    <col min="16138" max="16138" width="2.28515625" style="379" customWidth="1"/>
    <col min="16139" max="16139" width="12.7109375" style="379" bestFit="1" customWidth="1"/>
    <col min="16140" max="16384" width="11.42578125" style="379"/>
  </cols>
  <sheetData>
    <row r="1" spans="1:9" ht="15">
      <c r="A1" s="787" t="s">
        <v>0</v>
      </c>
      <c r="B1" s="787"/>
      <c r="C1" s="787"/>
      <c r="D1" s="787"/>
      <c r="E1" s="787"/>
      <c r="F1" s="787"/>
      <c r="G1" s="787"/>
      <c r="H1" s="585"/>
      <c r="I1" s="585"/>
    </row>
    <row r="2" spans="1:9" ht="15">
      <c r="A2" s="787" t="s">
        <v>4400</v>
      </c>
      <c r="B2" s="787"/>
      <c r="C2" s="787"/>
      <c r="D2" s="787"/>
      <c r="E2" s="787"/>
      <c r="F2" s="787"/>
      <c r="G2" s="787"/>
      <c r="H2" s="787"/>
      <c r="I2" s="787"/>
    </row>
    <row r="3" spans="1:9" ht="15">
      <c r="A3" s="788" t="s">
        <v>4401</v>
      </c>
      <c r="B3" s="788"/>
      <c r="C3" s="788"/>
      <c r="D3" s="788"/>
      <c r="E3" s="788"/>
      <c r="F3" s="788"/>
      <c r="G3" s="788"/>
      <c r="H3" s="788"/>
      <c r="I3" s="788"/>
    </row>
    <row r="4" spans="1:9" ht="15.75" thickBot="1">
      <c r="A4" s="781"/>
      <c r="B4" s="781"/>
      <c r="C4" s="781"/>
      <c r="D4" s="781"/>
      <c r="E4" s="781"/>
      <c r="F4" s="781"/>
      <c r="G4" s="781"/>
      <c r="H4" s="781"/>
      <c r="I4" s="781"/>
    </row>
    <row r="5" spans="1:9" ht="42" customHeight="1" thickBot="1">
      <c r="A5" s="212" t="s">
        <v>839</v>
      </c>
      <c r="B5" s="213" t="s">
        <v>1</v>
      </c>
      <c r="C5" s="214" t="s">
        <v>2</v>
      </c>
      <c r="D5" s="213" t="s">
        <v>2579</v>
      </c>
      <c r="E5" s="213" t="s">
        <v>4</v>
      </c>
      <c r="F5" s="213" t="s">
        <v>5</v>
      </c>
      <c r="G5" s="215" t="s">
        <v>310</v>
      </c>
      <c r="H5" s="586" t="s">
        <v>4402</v>
      </c>
      <c r="I5" s="414" t="s">
        <v>4403</v>
      </c>
    </row>
    <row r="6" spans="1:9" ht="14.85" customHeight="1">
      <c r="A6" s="782" t="s">
        <v>4461</v>
      </c>
      <c r="B6" s="784" t="s">
        <v>7</v>
      </c>
      <c r="C6" s="127" t="s">
        <v>341</v>
      </c>
      <c r="D6" s="440">
        <v>40000</v>
      </c>
      <c r="E6" s="449">
        <v>12</v>
      </c>
      <c r="F6" s="441">
        <f>D6*E6</f>
        <v>480000</v>
      </c>
      <c r="G6" s="587">
        <v>111</v>
      </c>
      <c r="H6" s="425">
        <v>101</v>
      </c>
      <c r="I6" s="415">
        <v>1914</v>
      </c>
    </row>
    <row r="7" spans="1:9" ht="14.85" customHeight="1">
      <c r="A7" s="783"/>
      <c r="B7" s="785"/>
      <c r="C7" s="517" t="s">
        <v>9</v>
      </c>
      <c r="D7" s="432">
        <v>1000</v>
      </c>
      <c r="E7" s="433">
        <v>12</v>
      </c>
      <c r="F7" s="434">
        <f>D7*E7</f>
        <v>12000</v>
      </c>
      <c r="G7" s="588">
        <v>112</v>
      </c>
      <c r="H7" s="426">
        <v>101</v>
      </c>
      <c r="I7" s="416">
        <v>1914</v>
      </c>
    </row>
    <row r="8" spans="1:9" ht="14.85" customHeight="1">
      <c r="A8" s="783"/>
      <c r="B8" s="785"/>
      <c r="C8" s="517" t="s">
        <v>795</v>
      </c>
      <c r="D8" s="432">
        <v>50000</v>
      </c>
      <c r="E8" s="433">
        <v>12</v>
      </c>
      <c r="F8" s="434">
        <f t="shared" ref="F8:F27" si="0">D8*E8</f>
        <v>600000</v>
      </c>
      <c r="G8" s="588">
        <v>113</v>
      </c>
      <c r="H8" s="426">
        <v>101</v>
      </c>
      <c r="I8" s="416">
        <v>1914</v>
      </c>
    </row>
    <row r="9" spans="1:9" ht="14.85" customHeight="1">
      <c r="A9" s="783"/>
      <c r="B9" s="785"/>
      <c r="C9" s="96" t="s">
        <v>796</v>
      </c>
      <c r="D9" s="432">
        <v>125</v>
      </c>
      <c r="E9" s="433">
        <v>12</v>
      </c>
      <c r="F9" s="434">
        <f t="shared" si="0"/>
        <v>1500</v>
      </c>
      <c r="G9" s="588">
        <v>114</v>
      </c>
      <c r="H9" s="426">
        <v>101</v>
      </c>
      <c r="I9" s="416">
        <v>1914</v>
      </c>
    </row>
    <row r="10" spans="1:9" ht="14.85" customHeight="1">
      <c r="A10" s="783"/>
      <c r="B10" s="785"/>
      <c r="C10" s="96" t="s">
        <v>4465</v>
      </c>
      <c r="D10" s="432">
        <v>1050</v>
      </c>
      <c r="E10" s="433">
        <v>12</v>
      </c>
      <c r="F10" s="434">
        <f>D10*E10</f>
        <v>12600</v>
      </c>
      <c r="G10" s="588">
        <v>115</v>
      </c>
      <c r="H10" s="426">
        <v>101</v>
      </c>
      <c r="I10" s="416">
        <v>1914</v>
      </c>
    </row>
    <row r="11" spans="1:9" ht="14.85" customHeight="1">
      <c r="A11" s="783"/>
      <c r="B11" s="785"/>
      <c r="C11" s="96" t="s">
        <v>4466</v>
      </c>
      <c r="D11" s="432">
        <v>1000</v>
      </c>
      <c r="E11" s="433">
        <v>10</v>
      </c>
      <c r="F11" s="434">
        <f t="shared" si="0"/>
        <v>10000</v>
      </c>
      <c r="G11" s="588">
        <v>122</v>
      </c>
      <c r="H11" s="426">
        <v>101</v>
      </c>
      <c r="I11" s="416">
        <v>1914</v>
      </c>
    </row>
    <row r="12" spans="1:9" ht="14.85" customHeight="1">
      <c r="A12" s="783"/>
      <c r="B12" s="785"/>
      <c r="C12" s="96" t="s">
        <v>4467</v>
      </c>
      <c r="D12" s="432">
        <v>1250</v>
      </c>
      <c r="E12" s="433">
        <v>4</v>
      </c>
      <c r="F12" s="434">
        <f t="shared" si="0"/>
        <v>5000</v>
      </c>
      <c r="G12" s="588">
        <v>141</v>
      </c>
      <c r="H12" s="426">
        <v>101</v>
      </c>
      <c r="I12" s="416">
        <v>1914</v>
      </c>
    </row>
    <row r="13" spans="1:9" ht="14.85" customHeight="1">
      <c r="A13" s="783"/>
      <c r="B13" s="785"/>
      <c r="C13" s="96" t="s">
        <v>16</v>
      </c>
      <c r="D13" s="432">
        <v>1550</v>
      </c>
      <c r="E13" s="433">
        <v>1</v>
      </c>
      <c r="F13" s="434">
        <f>D13*E13</f>
        <v>1550</v>
      </c>
      <c r="G13" s="588">
        <v>158</v>
      </c>
      <c r="H13" s="426">
        <v>101</v>
      </c>
      <c r="I13" s="416">
        <v>1914</v>
      </c>
    </row>
    <row r="14" spans="1:9" ht="14.85" customHeight="1">
      <c r="A14" s="783"/>
      <c r="B14" s="785"/>
      <c r="C14" s="96" t="s">
        <v>495</v>
      </c>
      <c r="D14" s="432">
        <v>2500</v>
      </c>
      <c r="E14" s="433">
        <v>2</v>
      </c>
      <c r="F14" s="434">
        <f>D14*E14</f>
        <v>5000</v>
      </c>
      <c r="G14" s="588">
        <v>162</v>
      </c>
      <c r="H14" s="426">
        <v>101</v>
      </c>
      <c r="I14" s="416">
        <v>1914</v>
      </c>
    </row>
    <row r="15" spans="1:9" ht="14.85" customHeight="1">
      <c r="A15" s="783"/>
      <c r="B15" s="785"/>
      <c r="C15" s="96" t="s">
        <v>4468</v>
      </c>
      <c r="D15" s="432">
        <v>1875</v>
      </c>
      <c r="E15" s="433">
        <v>5</v>
      </c>
      <c r="F15" s="434">
        <f t="shared" si="0"/>
        <v>9375</v>
      </c>
      <c r="G15" s="588">
        <v>165</v>
      </c>
      <c r="H15" s="426">
        <v>101</v>
      </c>
      <c r="I15" s="416">
        <v>1914</v>
      </c>
    </row>
    <row r="16" spans="1:9" ht="14.85" customHeight="1">
      <c r="A16" s="783"/>
      <c r="B16" s="785"/>
      <c r="C16" s="96" t="s">
        <v>4469</v>
      </c>
      <c r="D16" s="432">
        <v>10000</v>
      </c>
      <c r="E16" s="433">
        <v>1</v>
      </c>
      <c r="F16" s="434">
        <f t="shared" si="0"/>
        <v>10000</v>
      </c>
      <c r="G16" s="588">
        <v>166</v>
      </c>
      <c r="H16" s="426">
        <v>101</v>
      </c>
      <c r="I16" s="416">
        <v>1914</v>
      </c>
    </row>
    <row r="17" spans="1:11" ht="14.85" customHeight="1">
      <c r="A17" s="783"/>
      <c r="B17" s="785"/>
      <c r="C17" s="96" t="s">
        <v>4470</v>
      </c>
      <c r="D17" s="432">
        <v>800</v>
      </c>
      <c r="E17" s="433">
        <v>10</v>
      </c>
      <c r="F17" s="434">
        <f>D17*E17</f>
        <v>8000</v>
      </c>
      <c r="G17" s="588">
        <v>166</v>
      </c>
      <c r="H17" s="426">
        <v>101</v>
      </c>
      <c r="I17" s="416">
        <v>1914</v>
      </c>
    </row>
    <row r="18" spans="1:11" ht="14.85" customHeight="1">
      <c r="A18" s="783"/>
      <c r="B18" s="785"/>
      <c r="C18" s="96" t="s">
        <v>900</v>
      </c>
      <c r="D18" s="432">
        <v>1500</v>
      </c>
      <c r="E18" s="433">
        <v>30</v>
      </c>
      <c r="F18" s="434">
        <f t="shared" si="0"/>
        <v>45000</v>
      </c>
      <c r="G18" s="588">
        <v>168</v>
      </c>
      <c r="H18" s="426">
        <v>101</v>
      </c>
      <c r="I18" s="416">
        <v>1914</v>
      </c>
    </row>
    <row r="19" spans="1:11" ht="14.85" customHeight="1">
      <c r="A19" s="783"/>
      <c r="B19" s="785"/>
      <c r="C19" s="96" t="s">
        <v>4471</v>
      </c>
      <c r="D19" s="432">
        <v>8000</v>
      </c>
      <c r="E19" s="433">
        <v>1</v>
      </c>
      <c r="F19" s="434">
        <f t="shared" si="0"/>
        <v>8000</v>
      </c>
      <c r="G19" s="588">
        <v>169</v>
      </c>
      <c r="H19" s="426">
        <v>101</v>
      </c>
      <c r="I19" s="416">
        <v>1914</v>
      </c>
    </row>
    <row r="20" spans="1:11" ht="14.85" customHeight="1">
      <c r="A20" s="783"/>
      <c r="B20" s="785"/>
      <c r="C20" s="96" t="s">
        <v>4472</v>
      </c>
      <c r="D20" s="432">
        <v>625</v>
      </c>
      <c r="E20" s="433">
        <v>8</v>
      </c>
      <c r="F20" s="434">
        <f t="shared" si="0"/>
        <v>5000</v>
      </c>
      <c r="G20" s="588">
        <v>169</v>
      </c>
      <c r="H20" s="426">
        <v>101</v>
      </c>
      <c r="I20" s="416">
        <v>1914</v>
      </c>
    </row>
    <row r="21" spans="1:11" ht="14.85" customHeight="1">
      <c r="A21" s="783"/>
      <c r="B21" s="785"/>
      <c r="C21" s="96" t="s">
        <v>4473</v>
      </c>
      <c r="D21" s="432">
        <v>3333.3333333333335</v>
      </c>
      <c r="E21" s="433">
        <v>3</v>
      </c>
      <c r="F21" s="434">
        <f t="shared" si="0"/>
        <v>10000</v>
      </c>
      <c r="G21" s="588">
        <v>169</v>
      </c>
      <c r="H21" s="426">
        <v>101</v>
      </c>
      <c r="I21" s="416">
        <v>1914</v>
      </c>
    </row>
    <row r="22" spans="1:11" ht="14.85" customHeight="1">
      <c r="A22" s="783"/>
      <c r="B22" s="785"/>
      <c r="C22" s="96" t="s">
        <v>4474</v>
      </c>
      <c r="D22" s="432">
        <v>800</v>
      </c>
      <c r="E22" s="433">
        <v>2</v>
      </c>
      <c r="F22" s="434">
        <f>D22*E22</f>
        <v>1600</v>
      </c>
      <c r="G22" s="588">
        <v>169</v>
      </c>
      <c r="H22" s="426">
        <v>101</v>
      </c>
      <c r="I22" s="416">
        <v>1914</v>
      </c>
    </row>
    <row r="23" spans="1:11" ht="14.85" customHeight="1">
      <c r="A23" s="783"/>
      <c r="B23" s="785"/>
      <c r="C23" s="96" t="s">
        <v>4475</v>
      </c>
      <c r="D23" s="432">
        <v>3000</v>
      </c>
      <c r="E23" s="433">
        <v>5</v>
      </c>
      <c r="F23" s="434">
        <f>D23*E23</f>
        <v>15000</v>
      </c>
      <c r="G23" s="588">
        <v>169</v>
      </c>
      <c r="H23" s="426">
        <v>101</v>
      </c>
      <c r="I23" s="416">
        <v>1914</v>
      </c>
    </row>
    <row r="24" spans="1:11" ht="14.85" customHeight="1">
      <c r="A24" s="783"/>
      <c r="B24" s="785"/>
      <c r="C24" s="96" t="s">
        <v>4476</v>
      </c>
      <c r="D24" s="432">
        <v>7000</v>
      </c>
      <c r="E24" s="433">
        <v>1</v>
      </c>
      <c r="F24" s="434">
        <f t="shared" si="0"/>
        <v>7000</v>
      </c>
      <c r="G24" s="588">
        <v>169</v>
      </c>
      <c r="H24" s="426">
        <v>101</v>
      </c>
      <c r="I24" s="416">
        <v>1914</v>
      </c>
    </row>
    <row r="25" spans="1:11" ht="14.85" customHeight="1">
      <c r="A25" s="783"/>
      <c r="B25" s="785"/>
      <c r="C25" s="96" t="s">
        <v>4477</v>
      </c>
      <c r="D25" s="432">
        <v>100000</v>
      </c>
      <c r="E25" s="433">
        <v>0</v>
      </c>
      <c r="F25" s="434">
        <f>D25*E25</f>
        <v>0</v>
      </c>
      <c r="G25" s="588">
        <v>169</v>
      </c>
      <c r="H25" s="426">
        <v>101</v>
      </c>
      <c r="I25" s="416">
        <v>1914</v>
      </c>
      <c r="K25" s="417"/>
    </row>
    <row r="26" spans="1:11" ht="14.85" customHeight="1">
      <c r="A26" s="783"/>
      <c r="B26" s="785"/>
      <c r="C26" s="96" t="s">
        <v>4478</v>
      </c>
      <c r="D26" s="432">
        <v>150000</v>
      </c>
      <c r="E26" s="433">
        <v>1</v>
      </c>
      <c r="F26" s="434">
        <f t="shared" si="0"/>
        <v>150000</v>
      </c>
      <c r="G26" s="588">
        <v>191</v>
      </c>
      <c r="H26" s="427">
        <v>101</v>
      </c>
      <c r="I26" s="416">
        <v>1914</v>
      </c>
    </row>
    <row r="27" spans="1:11" ht="14.85" customHeight="1">
      <c r="A27" s="783"/>
      <c r="B27" s="785"/>
      <c r="C27" s="96" t="s">
        <v>4479</v>
      </c>
      <c r="D27" s="432">
        <v>500</v>
      </c>
      <c r="E27" s="433">
        <v>22</v>
      </c>
      <c r="F27" s="434">
        <f t="shared" si="0"/>
        <v>11000</v>
      </c>
      <c r="G27" s="588">
        <v>195</v>
      </c>
      <c r="H27" s="426">
        <v>101</v>
      </c>
      <c r="I27" s="416">
        <v>1914</v>
      </c>
    </row>
    <row r="28" spans="1:11" ht="14.85" customHeight="1">
      <c r="A28" s="783"/>
      <c r="B28" s="785"/>
      <c r="C28" s="96" t="s">
        <v>4480</v>
      </c>
      <c r="D28" s="432">
        <v>13500</v>
      </c>
      <c r="E28" s="433">
        <v>12</v>
      </c>
      <c r="F28" s="434">
        <f>D28*E28</f>
        <v>162000</v>
      </c>
      <c r="G28" s="588">
        <v>199</v>
      </c>
      <c r="H28" s="426">
        <v>101</v>
      </c>
      <c r="I28" s="416">
        <v>1914</v>
      </c>
    </row>
    <row r="29" spans="1:11" ht="14.85" customHeight="1">
      <c r="A29" s="783"/>
      <c r="B29" s="785"/>
      <c r="C29" s="96" t="s">
        <v>4481</v>
      </c>
      <c r="D29" s="432">
        <v>2250</v>
      </c>
      <c r="E29" s="433">
        <v>4</v>
      </c>
      <c r="F29" s="434">
        <f>D29*E29</f>
        <v>9000</v>
      </c>
      <c r="G29" s="588">
        <v>199</v>
      </c>
      <c r="H29" s="426">
        <v>101</v>
      </c>
      <c r="I29" s="416">
        <v>1914</v>
      </c>
    </row>
    <row r="30" spans="1:11" ht="14.85" customHeight="1">
      <c r="A30" s="783"/>
      <c r="B30" s="785"/>
      <c r="C30" s="96" t="s">
        <v>4482</v>
      </c>
      <c r="D30" s="432">
        <v>100</v>
      </c>
      <c r="E30" s="433">
        <v>20</v>
      </c>
      <c r="F30" s="434">
        <f>D30*E30</f>
        <v>2000</v>
      </c>
      <c r="G30" s="588">
        <v>199</v>
      </c>
      <c r="H30" s="426">
        <v>101</v>
      </c>
      <c r="I30" s="416">
        <v>1914</v>
      </c>
    </row>
    <row r="31" spans="1:11" ht="14.85" customHeight="1" thickBot="1">
      <c r="A31" s="783"/>
      <c r="B31" s="785"/>
      <c r="C31" s="96" t="s">
        <v>4483</v>
      </c>
      <c r="D31" s="432">
        <v>20</v>
      </c>
      <c r="E31" s="433">
        <v>50</v>
      </c>
      <c r="F31" s="434">
        <f>D31*E31</f>
        <v>1000</v>
      </c>
      <c r="G31" s="588">
        <v>199</v>
      </c>
      <c r="H31" s="428">
        <v>101</v>
      </c>
      <c r="I31" s="418">
        <v>1914</v>
      </c>
    </row>
    <row r="32" spans="1:11" ht="14.85" customHeight="1">
      <c r="A32" s="783"/>
      <c r="B32" s="785"/>
      <c r="C32" s="517" t="s">
        <v>4484</v>
      </c>
      <c r="D32" s="432">
        <v>15</v>
      </c>
      <c r="E32" s="433">
        <v>1345</v>
      </c>
      <c r="F32" s="434">
        <f t="shared" ref="F32:F110" si="1">D32*E32</f>
        <v>20175</v>
      </c>
      <c r="G32" s="588">
        <v>211</v>
      </c>
      <c r="H32" s="425">
        <v>101</v>
      </c>
      <c r="I32" s="419">
        <v>1914</v>
      </c>
    </row>
    <row r="33" spans="1:9" ht="14.85" customHeight="1">
      <c r="A33" s="783"/>
      <c r="B33" s="785"/>
      <c r="C33" s="517" t="s">
        <v>813</v>
      </c>
      <c r="D33" s="432">
        <v>28</v>
      </c>
      <c r="E33" s="433">
        <v>24</v>
      </c>
      <c r="F33" s="434">
        <f t="shared" si="1"/>
        <v>672</v>
      </c>
      <c r="G33" s="588">
        <v>211</v>
      </c>
      <c r="H33" s="426">
        <v>101</v>
      </c>
      <c r="I33" s="416">
        <v>1914</v>
      </c>
    </row>
    <row r="34" spans="1:9" ht="14.85" customHeight="1">
      <c r="A34" s="783"/>
      <c r="B34" s="785"/>
      <c r="C34" s="517" t="s">
        <v>3897</v>
      </c>
      <c r="D34" s="432">
        <v>19</v>
      </c>
      <c r="E34" s="433">
        <v>50</v>
      </c>
      <c r="F34" s="434">
        <f t="shared" si="1"/>
        <v>950</v>
      </c>
      <c r="G34" s="588">
        <v>211</v>
      </c>
      <c r="H34" s="426">
        <v>101</v>
      </c>
      <c r="I34" s="416">
        <v>1914</v>
      </c>
    </row>
    <row r="35" spans="1:9" ht="14.85" customHeight="1">
      <c r="A35" s="783"/>
      <c r="B35" s="785"/>
      <c r="C35" s="517" t="s">
        <v>469</v>
      </c>
      <c r="D35" s="432">
        <v>50</v>
      </c>
      <c r="E35" s="433">
        <v>12</v>
      </c>
      <c r="F35" s="434">
        <f t="shared" si="1"/>
        <v>600</v>
      </c>
      <c r="G35" s="588">
        <v>211</v>
      </c>
      <c r="H35" s="426">
        <v>101</v>
      </c>
      <c r="I35" s="416">
        <v>1914</v>
      </c>
    </row>
    <row r="36" spans="1:9" ht="14.85" customHeight="1">
      <c r="A36" s="783"/>
      <c r="B36" s="785"/>
      <c r="C36" s="517" t="s">
        <v>4485</v>
      </c>
      <c r="D36" s="432">
        <v>12.5</v>
      </c>
      <c r="E36" s="433">
        <v>50</v>
      </c>
      <c r="F36" s="434">
        <f t="shared" si="1"/>
        <v>625</v>
      </c>
      <c r="G36" s="588">
        <v>211</v>
      </c>
      <c r="H36" s="426">
        <v>101</v>
      </c>
      <c r="I36" s="416">
        <v>1914</v>
      </c>
    </row>
    <row r="37" spans="1:9" ht="14.85" customHeight="1">
      <c r="A37" s="783"/>
      <c r="B37" s="785"/>
      <c r="C37" s="517" t="s">
        <v>4486</v>
      </c>
      <c r="D37" s="432">
        <v>125</v>
      </c>
      <c r="E37" s="433">
        <v>40</v>
      </c>
      <c r="F37" s="434">
        <f t="shared" si="1"/>
        <v>5000</v>
      </c>
      <c r="G37" s="588">
        <v>211</v>
      </c>
      <c r="H37" s="426">
        <v>101</v>
      </c>
      <c r="I37" s="416">
        <v>1914</v>
      </c>
    </row>
    <row r="38" spans="1:9" ht="14.85" customHeight="1">
      <c r="A38" s="783"/>
      <c r="B38" s="785"/>
      <c r="C38" s="517" t="s">
        <v>4487</v>
      </c>
      <c r="D38" s="432">
        <v>30</v>
      </c>
      <c r="E38" s="433">
        <v>100</v>
      </c>
      <c r="F38" s="434">
        <f t="shared" si="1"/>
        <v>3000</v>
      </c>
      <c r="G38" s="588">
        <v>241</v>
      </c>
      <c r="H38" s="426">
        <v>101</v>
      </c>
      <c r="I38" s="416">
        <v>1914</v>
      </c>
    </row>
    <row r="39" spans="1:9" ht="14.85" customHeight="1">
      <c r="A39" s="783"/>
      <c r="B39" s="785"/>
      <c r="C39" s="517" t="s">
        <v>4488</v>
      </c>
      <c r="D39" s="432">
        <v>45</v>
      </c>
      <c r="E39" s="433">
        <v>100</v>
      </c>
      <c r="F39" s="434">
        <f t="shared" si="1"/>
        <v>4500</v>
      </c>
      <c r="G39" s="588">
        <v>241</v>
      </c>
      <c r="H39" s="426">
        <v>101</v>
      </c>
      <c r="I39" s="416">
        <v>1914</v>
      </c>
    </row>
    <row r="40" spans="1:9" ht="14.85" customHeight="1">
      <c r="A40" s="783"/>
      <c r="B40" s="785"/>
      <c r="C40" s="517" t="s">
        <v>4489</v>
      </c>
      <c r="D40" s="432">
        <v>45</v>
      </c>
      <c r="E40" s="433">
        <v>50</v>
      </c>
      <c r="F40" s="434">
        <f t="shared" si="1"/>
        <v>2250</v>
      </c>
      <c r="G40" s="588">
        <v>241</v>
      </c>
      <c r="H40" s="426">
        <v>101</v>
      </c>
      <c r="I40" s="416">
        <v>1914</v>
      </c>
    </row>
    <row r="41" spans="1:9" ht="14.85" customHeight="1">
      <c r="A41" s="783"/>
      <c r="B41" s="785"/>
      <c r="C41" s="517" t="s">
        <v>4490</v>
      </c>
      <c r="D41" s="432">
        <v>50</v>
      </c>
      <c r="E41" s="433">
        <v>5</v>
      </c>
      <c r="F41" s="434">
        <f t="shared" si="1"/>
        <v>250</v>
      </c>
      <c r="G41" s="588">
        <v>241</v>
      </c>
      <c r="H41" s="426">
        <v>101</v>
      </c>
      <c r="I41" s="416">
        <v>1914</v>
      </c>
    </row>
    <row r="42" spans="1:9" ht="14.85" customHeight="1">
      <c r="A42" s="783"/>
      <c r="B42" s="785"/>
      <c r="C42" s="517" t="s">
        <v>4491</v>
      </c>
      <c r="D42" s="432">
        <v>750</v>
      </c>
      <c r="E42" s="433">
        <v>10</v>
      </c>
      <c r="F42" s="434">
        <f t="shared" si="1"/>
        <v>7500</v>
      </c>
      <c r="G42" s="588">
        <v>241</v>
      </c>
      <c r="H42" s="426">
        <v>101</v>
      </c>
      <c r="I42" s="416">
        <v>1914</v>
      </c>
    </row>
    <row r="43" spans="1:9" ht="14.85" customHeight="1">
      <c r="A43" s="783"/>
      <c r="B43" s="785"/>
      <c r="C43" s="517" t="s">
        <v>4492</v>
      </c>
      <c r="D43" s="432">
        <v>17.100000000000001</v>
      </c>
      <c r="E43" s="433">
        <v>50</v>
      </c>
      <c r="F43" s="434">
        <f t="shared" si="1"/>
        <v>855.00000000000011</v>
      </c>
      <c r="G43" s="588">
        <v>241</v>
      </c>
      <c r="H43" s="426">
        <v>101</v>
      </c>
      <c r="I43" s="416">
        <v>1914</v>
      </c>
    </row>
    <row r="44" spans="1:9" ht="14.85" customHeight="1">
      <c r="A44" s="783"/>
      <c r="B44" s="785"/>
      <c r="C44" s="517" t="s">
        <v>533</v>
      </c>
      <c r="D44" s="432">
        <v>22.5</v>
      </c>
      <c r="E44" s="433">
        <v>150</v>
      </c>
      <c r="F44" s="434">
        <f t="shared" si="1"/>
        <v>3375</v>
      </c>
      <c r="G44" s="588">
        <v>243</v>
      </c>
      <c r="H44" s="426">
        <v>101</v>
      </c>
      <c r="I44" s="416">
        <v>1914</v>
      </c>
    </row>
    <row r="45" spans="1:9" ht="14.85" customHeight="1">
      <c r="A45" s="783"/>
      <c r="B45" s="785"/>
      <c r="C45" s="517" t="s">
        <v>917</v>
      </c>
      <c r="D45" s="432">
        <v>155</v>
      </c>
      <c r="E45" s="433">
        <v>50</v>
      </c>
      <c r="F45" s="434">
        <f t="shared" si="1"/>
        <v>7750</v>
      </c>
      <c r="G45" s="588">
        <v>243</v>
      </c>
      <c r="H45" s="426">
        <v>101</v>
      </c>
      <c r="I45" s="416">
        <v>1914</v>
      </c>
    </row>
    <row r="46" spans="1:9" ht="14.85" customHeight="1">
      <c r="A46" s="783"/>
      <c r="B46" s="785"/>
      <c r="C46" s="517" t="s">
        <v>4493</v>
      </c>
      <c r="D46" s="432">
        <v>0.6</v>
      </c>
      <c r="E46" s="433">
        <v>1000</v>
      </c>
      <c r="F46" s="434">
        <f t="shared" si="1"/>
        <v>600</v>
      </c>
      <c r="G46" s="588">
        <v>243</v>
      </c>
      <c r="H46" s="426">
        <v>101</v>
      </c>
      <c r="I46" s="416">
        <v>1914</v>
      </c>
    </row>
    <row r="47" spans="1:9" ht="14.85" customHeight="1">
      <c r="A47" s="783"/>
      <c r="B47" s="785"/>
      <c r="C47" s="517" t="s">
        <v>4494</v>
      </c>
      <c r="D47" s="432">
        <v>0.7</v>
      </c>
      <c r="E47" s="433">
        <v>1000</v>
      </c>
      <c r="F47" s="434">
        <f t="shared" si="1"/>
        <v>700</v>
      </c>
      <c r="G47" s="588">
        <v>243</v>
      </c>
      <c r="H47" s="426">
        <v>101</v>
      </c>
      <c r="I47" s="416">
        <v>1914</v>
      </c>
    </row>
    <row r="48" spans="1:9" ht="14.85" customHeight="1">
      <c r="A48" s="783"/>
      <c r="B48" s="785"/>
      <c r="C48" s="517" t="s">
        <v>4495</v>
      </c>
      <c r="D48" s="432">
        <v>0.5</v>
      </c>
      <c r="E48" s="433">
        <v>1000</v>
      </c>
      <c r="F48" s="434">
        <f t="shared" si="1"/>
        <v>500</v>
      </c>
      <c r="G48" s="588">
        <v>243</v>
      </c>
      <c r="H48" s="426">
        <v>101</v>
      </c>
      <c r="I48" s="416">
        <v>1914</v>
      </c>
    </row>
    <row r="49" spans="1:9" ht="14.85" customHeight="1">
      <c r="A49" s="783"/>
      <c r="B49" s="785"/>
      <c r="C49" s="517" t="s">
        <v>4496</v>
      </c>
      <c r="D49" s="432">
        <v>0.95</v>
      </c>
      <c r="E49" s="433">
        <v>500</v>
      </c>
      <c r="F49" s="434">
        <f t="shared" si="1"/>
        <v>475</v>
      </c>
      <c r="G49" s="588">
        <v>243</v>
      </c>
      <c r="H49" s="426">
        <v>101</v>
      </c>
      <c r="I49" s="416">
        <v>1914</v>
      </c>
    </row>
    <row r="50" spans="1:9" ht="14.85" customHeight="1">
      <c r="A50" s="783"/>
      <c r="B50" s="785"/>
      <c r="C50" s="517" t="s">
        <v>45</v>
      </c>
      <c r="D50" s="432">
        <v>22</v>
      </c>
      <c r="E50" s="433">
        <v>100</v>
      </c>
      <c r="F50" s="434">
        <f t="shared" si="1"/>
        <v>2200</v>
      </c>
      <c r="G50" s="588">
        <v>243</v>
      </c>
      <c r="H50" s="426">
        <v>101</v>
      </c>
      <c r="I50" s="416">
        <v>1914</v>
      </c>
    </row>
    <row r="51" spans="1:9" ht="14.85" customHeight="1">
      <c r="A51" s="783"/>
      <c r="B51" s="785"/>
      <c r="C51" s="517" t="s">
        <v>44</v>
      </c>
      <c r="D51" s="432">
        <v>40</v>
      </c>
      <c r="E51" s="433">
        <v>50</v>
      </c>
      <c r="F51" s="434">
        <f t="shared" si="1"/>
        <v>2000</v>
      </c>
      <c r="G51" s="588">
        <v>243</v>
      </c>
      <c r="H51" s="426">
        <v>101</v>
      </c>
      <c r="I51" s="416">
        <v>1914</v>
      </c>
    </row>
    <row r="52" spans="1:9" ht="14.85" customHeight="1">
      <c r="A52" s="783"/>
      <c r="B52" s="785"/>
      <c r="C52" s="517" t="s">
        <v>4497</v>
      </c>
      <c r="D52" s="432">
        <v>15</v>
      </c>
      <c r="E52" s="433">
        <v>25</v>
      </c>
      <c r="F52" s="434">
        <f t="shared" si="1"/>
        <v>375</v>
      </c>
      <c r="G52" s="588">
        <v>243</v>
      </c>
      <c r="H52" s="426">
        <v>101</v>
      </c>
      <c r="I52" s="416">
        <v>1914</v>
      </c>
    </row>
    <row r="53" spans="1:9" ht="14.85" customHeight="1">
      <c r="A53" s="783"/>
      <c r="B53" s="785"/>
      <c r="C53" s="517" t="s">
        <v>1345</v>
      </c>
      <c r="D53" s="432">
        <v>20</v>
      </c>
      <c r="E53" s="433">
        <v>24</v>
      </c>
      <c r="F53" s="434">
        <f>D53*E53</f>
        <v>480</v>
      </c>
      <c r="G53" s="588">
        <v>244</v>
      </c>
      <c r="H53" s="426">
        <v>101</v>
      </c>
      <c r="I53" s="416">
        <v>1914</v>
      </c>
    </row>
    <row r="54" spans="1:9" ht="14.85" customHeight="1">
      <c r="A54" s="783"/>
      <c r="B54" s="785"/>
      <c r="C54" s="517" t="s">
        <v>2370</v>
      </c>
      <c r="D54" s="432">
        <v>10</v>
      </c>
      <c r="E54" s="433">
        <v>24</v>
      </c>
      <c r="F54" s="434">
        <f>D54*E54</f>
        <v>240</v>
      </c>
      <c r="G54" s="588">
        <v>244</v>
      </c>
      <c r="H54" s="426">
        <v>101</v>
      </c>
      <c r="I54" s="416">
        <v>1914</v>
      </c>
    </row>
    <row r="55" spans="1:9" ht="14.85" customHeight="1">
      <c r="A55" s="783"/>
      <c r="B55" s="785"/>
      <c r="C55" s="517" t="s">
        <v>4498</v>
      </c>
      <c r="D55" s="432">
        <v>25</v>
      </c>
      <c r="E55" s="433">
        <v>24</v>
      </c>
      <c r="F55" s="434">
        <f>D55*E55</f>
        <v>600</v>
      </c>
      <c r="G55" s="588">
        <v>244</v>
      </c>
      <c r="H55" s="426">
        <v>101</v>
      </c>
      <c r="I55" s="416">
        <v>1914</v>
      </c>
    </row>
    <row r="56" spans="1:9" ht="14.85" customHeight="1">
      <c r="A56" s="783"/>
      <c r="B56" s="785"/>
      <c r="C56" s="517" t="s">
        <v>4499</v>
      </c>
      <c r="D56" s="432">
        <v>3</v>
      </c>
      <c r="E56" s="433">
        <v>365</v>
      </c>
      <c r="F56" s="434">
        <f t="shared" si="1"/>
        <v>1095</v>
      </c>
      <c r="G56" s="588">
        <v>245</v>
      </c>
      <c r="H56" s="426">
        <v>101</v>
      </c>
      <c r="I56" s="416">
        <v>1914</v>
      </c>
    </row>
    <row r="57" spans="1:9" ht="14.85" customHeight="1">
      <c r="A57" s="783"/>
      <c r="B57" s="785"/>
      <c r="C57" s="517" t="s">
        <v>4500</v>
      </c>
      <c r="D57" s="432">
        <v>4</v>
      </c>
      <c r="E57" s="433">
        <v>365</v>
      </c>
      <c r="F57" s="434">
        <f t="shared" si="1"/>
        <v>1460</v>
      </c>
      <c r="G57" s="588">
        <v>245</v>
      </c>
      <c r="H57" s="426">
        <v>101</v>
      </c>
      <c r="I57" s="416">
        <v>1914</v>
      </c>
    </row>
    <row r="58" spans="1:9" ht="14.85" customHeight="1">
      <c r="A58" s="783"/>
      <c r="B58" s="785"/>
      <c r="C58" s="517" t="s">
        <v>1216</v>
      </c>
      <c r="D58" s="432">
        <v>1800</v>
      </c>
      <c r="E58" s="433">
        <v>12</v>
      </c>
      <c r="F58" s="434">
        <f>D58*E58</f>
        <v>21600</v>
      </c>
      <c r="G58" s="588">
        <v>245</v>
      </c>
      <c r="H58" s="426">
        <v>101</v>
      </c>
      <c r="I58" s="416">
        <v>1914</v>
      </c>
    </row>
    <row r="59" spans="1:9" ht="14.85" customHeight="1">
      <c r="A59" s="783"/>
      <c r="B59" s="785"/>
      <c r="C59" s="517" t="s">
        <v>2624</v>
      </c>
      <c r="D59" s="432">
        <v>25</v>
      </c>
      <c r="E59" s="433">
        <v>24</v>
      </c>
      <c r="F59" s="434">
        <f>D59*E59</f>
        <v>600</v>
      </c>
      <c r="G59" s="588">
        <v>261</v>
      </c>
      <c r="H59" s="426">
        <v>101</v>
      </c>
      <c r="I59" s="416">
        <v>1914</v>
      </c>
    </row>
    <row r="60" spans="1:9" ht="14.85" customHeight="1">
      <c r="A60" s="783"/>
      <c r="B60" s="785"/>
      <c r="C60" s="517" t="s">
        <v>993</v>
      </c>
      <c r="D60" s="432">
        <v>50</v>
      </c>
      <c r="E60" s="433">
        <v>24</v>
      </c>
      <c r="F60" s="434">
        <f>D60*E60</f>
        <v>1200</v>
      </c>
      <c r="G60" s="588">
        <v>261</v>
      </c>
      <c r="H60" s="426">
        <v>101</v>
      </c>
      <c r="I60" s="416">
        <v>1914</v>
      </c>
    </row>
    <row r="61" spans="1:9" ht="14.85" customHeight="1">
      <c r="A61" s="783"/>
      <c r="B61" s="785"/>
      <c r="C61" s="517" t="s">
        <v>4501</v>
      </c>
      <c r="D61" s="432">
        <v>50</v>
      </c>
      <c r="E61" s="433">
        <v>24</v>
      </c>
      <c r="F61" s="434">
        <f>D61*E61</f>
        <v>1200</v>
      </c>
      <c r="G61" s="588">
        <v>261</v>
      </c>
      <c r="H61" s="426">
        <v>101</v>
      </c>
      <c r="I61" s="416">
        <v>1914</v>
      </c>
    </row>
    <row r="62" spans="1:9" ht="14.85" customHeight="1">
      <c r="A62" s="783"/>
      <c r="B62" s="785"/>
      <c r="C62" s="517" t="s">
        <v>4502</v>
      </c>
      <c r="D62" s="432">
        <v>100</v>
      </c>
      <c r="E62" s="433">
        <v>2500</v>
      </c>
      <c r="F62" s="434">
        <f t="shared" si="1"/>
        <v>250000</v>
      </c>
      <c r="G62" s="588">
        <v>262</v>
      </c>
      <c r="H62" s="426">
        <v>101</v>
      </c>
      <c r="I62" s="416">
        <v>1914</v>
      </c>
    </row>
    <row r="63" spans="1:9" ht="14.85" customHeight="1">
      <c r="A63" s="783"/>
      <c r="B63" s="785"/>
      <c r="C63" s="517" t="s">
        <v>3275</v>
      </c>
      <c r="D63" s="432">
        <v>25</v>
      </c>
      <c r="E63" s="433">
        <v>50</v>
      </c>
      <c r="F63" s="434">
        <f t="shared" si="1"/>
        <v>1250</v>
      </c>
      <c r="G63" s="588">
        <v>262</v>
      </c>
      <c r="H63" s="426">
        <v>101</v>
      </c>
      <c r="I63" s="416">
        <v>1914</v>
      </c>
    </row>
    <row r="64" spans="1:9" ht="14.85" customHeight="1">
      <c r="A64" s="783"/>
      <c r="B64" s="785"/>
      <c r="C64" s="517" t="s">
        <v>4503</v>
      </c>
      <c r="D64" s="432">
        <v>285</v>
      </c>
      <c r="E64" s="433">
        <v>18</v>
      </c>
      <c r="F64" s="434">
        <f t="shared" si="1"/>
        <v>5130</v>
      </c>
      <c r="G64" s="588">
        <v>267</v>
      </c>
      <c r="H64" s="426">
        <v>101</v>
      </c>
      <c r="I64" s="416">
        <v>1914</v>
      </c>
    </row>
    <row r="65" spans="1:9" ht="14.85" customHeight="1">
      <c r="A65" s="783"/>
      <c r="B65" s="785"/>
      <c r="C65" s="517" t="s">
        <v>4504</v>
      </c>
      <c r="D65" s="432">
        <v>285</v>
      </c>
      <c r="E65" s="433">
        <v>18</v>
      </c>
      <c r="F65" s="434">
        <f t="shared" si="1"/>
        <v>5130</v>
      </c>
      <c r="G65" s="588">
        <v>267</v>
      </c>
      <c r="H65" s="426">
        <v>101</v>
      </c>
      <c r="I65" s="416">
        <v>1914</v>
      </c>
    </row>
    <row r="66" spans="1:9" ht="14.85" customHeight="1">
      <c r="A66" s="783"/>
      <c r="B66" s="785"/>
      <c r="C66" s="517" t="s">
        <v>3360</v>
      </c>
      <c r="D66" s="432">
        <v>286</v>
      </c>
      <c r="E66" s="433">
        <v>18</v>
      </c>
      <c r="F66" s="434">
        <f t="shared" si="1"/>
        <v>5148</v>
      </c>
      <c r="G66" s="588">
        <v>267</v>
      </c>
      <c r="H66" s="426">
        <v>101</v>
      </c>
      <c r="I66" s="416">
        <v>1914</v>
      </c>
    </row>
    <row r="67" spans="1:9" ht="14.85" customHeight="1">
      <c r="A67" s="783"/>
      <c r="B67" s="785"/>
      <c r="C67" s="517" t="s">
        <v>4505</v>
      </c>
      <c r="D67" s="432">
        <v>278</v>
      </c>
      <c r="E67" s="433">
        <v>18</v>
      </c>
      <c r="F67" s="434">
        <f t="shared" si="1"/>
        <v>5004</v>
      </c>
      <c r="G67" s="588">
        <v>267</v>
      </c>
      <c r="H67" s="426">
        <v>101</v>
      </c>
      <c r="I67" s="416">
        <v>1914</v>
      </c>
    </row>
    <row r="68" spans="1:9" ht="14.85" customHeight="1">
      <c r="A68" s="783"/>
      <c r="B68" s="785"/>
      <c r="C68" s="517" t="s">
        <v>4506</v>
      </c>
      <c r="D68" s="432">
        <v>261.16666666666669</v>
      </c>
      <c r="E68" s="433">
        <v>18</v>
      </c>
      <c r="F68" s="434">
        <f t="shared" si="1"/>
        <v>4701</v>
      </c>
      <c r="G68" s="588">
        <v>267</v>
      </c>
      <c r="H68" s="426">
        <v>101</v>
      </c>
      <c r="I68" s="416">
        <v>1914</v>
      </c>
    </row>
    <row r="69" spans="1:9" ht="14.85" customHeight="1">
      <c r="A69" s="783"/>
      <c r="B69" s="785"/>
      <c r="C69" s="517" t="s">
        <v>4507</v>
      </c>
      <c r="D69" s="432">
        <v>298</v>
      </c>
      <c r="E69" s="433">
        <v>18</v>
      </c>
      <c r="F69" s="434">
        <f t="shared" si="1"/>
        <v>5364</v>
      </c>
      <c r="G69" s="588">
        <v>267</v>
      </c>
      <c r="H69" s="426">
        <v>101</v>
      </c>
      <c r="I69" s="416">
        <v>1914</v>
      </c>
    </row>
    <row r="70" spans="1:9" ht="14.85" customHeight="1">
      <c r="A70" s="783"/>
      <c r="B70" s="785"/>
      <c r="C70" s="517" t="s">
        <v>3358</v>
      </c>
      <c r="D70" s="432">
        <v>117</v>
      </c>
      <c r="E70" s="433">
        <v>18</v>
      </c>
      <c r="F70" s="434">
        <f t="shared" si="1"/>
        <v>2106</v>
      </c>
      <c r="G70" s="588">
        <v>267</v>
      </c>
      <c r="H70" s="426">
        <v>101</v>
      </c>
      <c r="I70" s="416">
        <v>1914</v>
      </c>
    </row>
    <row r="71" spans="1:9" ht="14.85" customHeight="1">
      <c r="A71" s="783"/>
      <c r="B71" s="785"/>
      <c r="C71" s="517" t="s">
        <v>3359</v>
      </c>
      <c r="D71" s="432">
        <v>154</v>
      </c>
      <c r="E71" s="433">
        <v>18</v>
      </c>
      <c r="F71" s="434">
        <f t="shared" si="1"/>
        <v>2772</v>
      </c>
      <c r="G71" s="588">
        <v>267</v>
      </c>
      <c r="H71" s="426">
        <v>101</v>
      </c>
      <c r="I71" s="416">
        <v>1914</v>
      </c>
    </row>
    <row r="72" spans="1:9" ht="14.85" customHeight="1">
      <c r="A72" s="783"/>
      <c r="B72" s="785"/>
      <c r="C72" s="517" t="s">
        <v>4508</v>
      </c>
      <c r="D72" s="432">
        <v>144</v>
      </c>
      <c r="E72" s="433">
        <v>18</v>
      </c>
      <c r="F72" s="434">
        <f t="shared" si="1"/>
        <v>2592</v>
      </c>
      <c r="G72" s="588">
        <v>267</v>
      </c>
      <c r="H72" s="426">
        <v>101</v>
      </c>
      <c r="I72" s="416">
        <v>1914</v>
      </c>
    </row>
    <row r="73" spans="1:9" ht="14.85" customHeight="1">
      <c r="A73" s="783"/>
      <c r="B73" s="785"/>
      <c r="C73" s="517" t="s">
        <v>4509</v>
      </c>
      <c r="D73" s="432">
        <v>183</v>
      </c>
      <c r="E73" s="433">
        <v>18</v>
      </c>
      <c r="F73" s="434">
        <f t="shared" si="1"/>
        <v>3294</v>
      </c>
      <c r="G73" s="588">
        <v>267</v>
      </c>
      <c r="H73" s="426">
        <v>101</v>
      </c>
      <c r="I73" s="416">
        <v>1914</v>
      </c>
    </row>
    <row r="74" spans="1:9" ht="14.85" customHeight="1">
      <c r="A74" s="783"/>
      <c r="B74" s="785"/>
      <c r="C74" s="517" t="s">
        <v>4510</v>
      </c>
      <c r="D74" s="432">
        <v>265</v>
      </c>
      <c r="E74" s="433">
        <v>18</v>
      </c>
      <c r="F74" s="434">
        <f t="shared" si="1"/>
        <v>4770</v>
      </c>
      <c r="G74" s="588">
        <v>267</v>
      </c>
      <c r="H74" s="426">
        <v>101</v>
      </c>
      <c r="I74" s="416">
        <v>1914</v>
      </c>
    </row>
    <row r="75" spans="1:9" ht="14.85" customHeight="1">
      <c r="A75" s="783"/>
      <c r="B75" s="785"/>
      <c r="C75" s="517" t="s">
        <v>4511</v>
      </c>
      <c r="D75" s="432">
        <v>395</v>
      </c>
      <c r="E75" s="433">
        <v>18</v>
      </c>
      <c r="F75" s="434">
        <f t="shared" si="1"/>
        <v>7110</v>
      </c>
      <c r="G75" s="588">
        <v>267</v>
      </c>
      <c r="H75" s="426">
        <v>101</v>
      </c>
      <c r="I75" s="416">
        <v>1914</v>
      </c>
    </row>
    <row r="76" spans="1:9" ht="14.85" customHeight="1">
      <c r="A76" s="783"/>
      <c r="B76" s="785"/>
      <c r="C76" s="517" t="s">
        <v>4512</v>
      </c>
      <c r="D76" s="432">
        <v>125</v>
      </c>
      <c r="E76" s="433">
        <v>18</v>
      </c>
      <c r="F76" s="434">
        <f t="shared" si="1"/>
        <v>2250</v>
      </c>
      <c r="G76" s="588">
        <v>267</v>
      </c>
      <c r="H76" s="426">
        <v>101</v>
      </c>
      <c r="I76" s="416">
        <v>1914</v>
      </c>
    </row>
    <row r="77" spans="1:9" ht="14.85" customHeight="1">
      <c r="A77" s="783"/>
      <c r="B77" s="785"/>
      <c r="C77" s="517" t="s">
        <v>4513</v>
      </c>
      <c r="D77" s="432">
        <v>169</v>
      </c>
      <c r="E77" s="433">
        <v>18</v>
      </c>
      <c r="F77" s="434">
        <f t="shared" si="1"/>
        <v>3042</v>
      </c>
      <c r="G77" s="588">
        <v>267</v>
      </c>
      <c r="H77" s="426">
        <v>101</v>
      </c>
      <c r="I77" s="416">
        <v>1914</v>
      </c>
    </row>
    <row r="78" spans="1:9" ht="14.85" customHeight="1">
      <c r="A78" s="783"/>
      <c r="B78" s="785"/>
      <c r="C78" s="517" t="s">
        <v>4514</v>
      </c>
      <c r="D78" s="432">
        <v>950</v>
      </c>
      <c r="E78" s="433">
        <v>18</v>
      </c>
      <c r="F78" s="434">
        <f t="shared" si="1"/>
        <v>17100</v>
      </c>
      <c r="G78" s="588">
        <v>267</v>
      </c>
      <c r="H78" s="426">
        <v>101</v>
      </c>
      <c r="I78" s="416">
        <v>1914</v>
      </c>
    </row>
    <row r="79" spans="1:9" ht="14.85" customHeight="1">
      <c r="A79" s="783"/>
      <c r="B79" s="785"/>
      <c r="C79" s="517" t="s">
        <v>4515</v>
      </c>
      <c r="D79" s="432">
        <v>1275</v>
      </c>
      <c r="E79" s="433">
        <v>18</v>
      </c>
      <c r="F79" s="434">
        <f t="shared" si="1"/>
        <v>22950</v>
      </c>
      <c r="G79" s="588">
        <v>267</v>
      </c>
      <c r="H79" s="426">
        <v>101</v>
      </c>
      <c r="I79" s="416">
        <v>1914</v>
      </c>
    </row>
    <row r="80" spans="1:9" ht="14.85" customHeight="1">
      <c r="A80" s="783"/>
      <c r="B80" s="785"/>
      <c r="C80" s="517" t="s">
        <v>4516</v>
      </c>
      <c r="D80" s="432">
        <v>800</v>
      </c>
      <c r="E80" s="433">
        <v>18</v>
      </c>
      <c r="F80" s="434">
        <f t="shared" si="1"/>
        <v>14400</v>
      </c>
      <c r="G80" s="588">
        <v>267</v>
      </c>
      <c r="H80" s="426">
        <v>101</v>
      </c>
      <c r="I80" s="416">
        <v>1914</v>
      </c>
    </row>
    <row r="81" spans="1:9" ht="14.85" customHeight="1">
      <c r="A81" s="783"/>
      <c r="B81" s="785"/>
      <c r="C81" s="517" t="s">
        <v>4517</v>
      </c>
      <c r="D81" s="432">
        <v>500</v>
      </c>
      <c r="E81" s="433">
        <v>24</v>
      </c>
      <c r="F81" s="434">
        <f>D81*E81</f>
        <v>12000</v>
      </c>
      <c r="G81" s="588">
        <v>267</v>
      </c>
      <c r="H81" s="426">
        <v>101</v>
      </c>
      <c r="I81" s="416">
        <v>1914</v>
      </c>
    </row>
    <row r="82" spans="1:9" ht="14.85" customHeight="1">
      <c r="A82" s="783"/>
      <c r="B82" s="785"/>
      <c r="C82" s="517" t="s">
        <v>4518</v>
      </c>
      <c r="D82" s="432">
        <v>75</v>
      </c>
      <c r="E82" s="433">
        <v>24</v>
      </c>
      <c r="F82" s="434">
        <f>D82*E82</f>
        <v>1800</v>
      </c>
      <c r="G82" s="588">
        <v>267</v>
      </c>
      <c r="H82" s="426">
        <v>101</v>
      </c>
      <c r="I82" s="416">
        <v>1914</v>
      </c>
    </row>
    <row r="83" spans="1:9" ht="14.85" customHeight="1">
      <c r="A83" s="783"/>
      <c r="B83" s="785"/>
      <c r="C83" s="517" t="s">
        <v>4519</v>
      </c>
      <c r="D83" s="432">
        <v>30</v>
      </c>
      <c r="E83" s="433">
        <v>12</v>
      </c>
      <c r="F83" s="434">
        <f>D83*E83</f>
        <v>360</v>
      </c>
      <c r="G83" s="588">
        <v>267</v>
      </c>
      <c r="H83" s="426">
        <v>101</v>
      </c>
      <c r="I83" s="416">
        <v>1914</v>
      </c>
    </row>
    <row r="84" spans="1:9" ht="14.85" customHeight="1">
      <c r="A84" s="783"/>
      <c r="B84" s="785"/>
      <c r="C84" s="517" t="s">
        <v>549</v>
      </c>
      <c r="D84" s="432">
        <v>1</v>
      </c>
      <c r="E84" s="433">
        <v>500</v>
      </c>
      <c r="F84" s="434">
        <f t="shared" si="1"/>
        <v>500</v>
      </c>
      <c r="G84" s="588">
        <v>268</v>
      </c>
      <c r="H84" s="426">
        <v>101</v>
      </c>
      <c r="I84" s="416">
        <v>1914</v>
      </c>
    </row>
    <row r="85" spans="1:9" ht="14.85" customHeight="1">
      <c r="A85" s="783"/>
      <c r="B85" s="785"/>
      <c r="C85" s="517" t="s">
        <v>4520</v>
      </c>
      <c r="D85" s="432">
        <v>100</v>
      </c>
      <c r="E85" s="433">
        <v>10</v>
      </c>
      <c r="F85" s="434">
        <f t="shared" si="1"/>
        <v>1000</v>
      </c>
      <c r="G85" s="588">
        <v>268</v>
      </c>
      <c r="H85" s="426">
        <v>101</v>
      </c>
      <c r="I85" s="416">
        <v>1914</v>
      </c>
    </row>
    <row r="86" spans="1:9" ht="14.85" customHeight="1">
      <c r="A86" s="783"/>
      <c r="B86" s="785"/>
      <c r="C86" s="517" t="s">
        <v>4521</v>
      </c>
      <c r="D86" s="432">
        <v>1.25</v>
      </c>
      <c r="E86" s="433">
        <v>200</v>
      </c>
      <c r="F86" s="434">
        <f t="shared" si="1"/>
        <v>250</v>
      </c>
      <c r="G86" s="588">
        <v>268</v>
      </c>
      <c r="H86" s="426">
        <v>101</v>
      </c>
      <c r="I86" s="416">
        <v>1914</v>
      </c>
    </row>
    <row r="87" spans="1:9" ht="14.85" customHeight="1">
      <c r="A87" s="783"/>
      <c r="B87" s="785"/>
      <c r="C87" s="517" t="s">
        <v>4522</v>
      </c>
      <c r="D87" s="432">
        <v>5</v>
      </c>
      <c r="E87" s="433">
        <v>50</v>
      </c>
      <c r="F87" s="434">
        <f t="shared" si="1"/>
        <v>250</v>
      </c>
      <c r="G87" s="588">
        <v>268</v>
      </c>
      <c r="H87" s="426">
        <v>101</v>
      </c>
      <c r="I87" s="416">
        <v>1914</v>
      </c>
    </row>
    <row r="88" spans="1:9" ht="14.85" customHeight="1">
      <c r="A88" s="783"/>
      <c r="B88" s="785"/>
      <c r="C88" s="517" t="s">
        <v>4523</v>
      </c>
      <c r="D88" s="432">
        <v>30</v>
      </c>
      <c r="E88" s="433">
        <v>6</v>
      </c>
      <c r="F88" s="434">
        <f t="shared" si="1"/>
        <v>180</v>
      </c>
      <c r="G88" s="588">
        <v>268</v>
      </c>
      <c r="H88" s="426">
        <v>101</v>
      </c>
      <c r="I88" s="416">
        <v>1914</v>
      </c>
    </row>
    <row r="89" spans="1:9" ht="14.85" customHeight="1">
      <c r="A89" s="783"/>
      <c r="B89" s="785"/>
      <c r="C89" s="517" t="s">
        <v>4524</v>
      </c>
      <c r="D89" s="432">
        <v>75</v>
      </c>
      <c r="E89" s="433">
        <v>10</v>
      </c>
      <c r="F89" s="434">
        <f t="shared" si="1"/>
        <v>750</v>
      </c>
      <c r="G89" s="588">
        <v>268</v>
      </c>
      <c r="H89" s="426">
        <v>101</v>
      </c>
      <c r="I89" s="416">
        <v>1914</v>
      </c>
    </row>
    <row r="90" spans="1:9" ht="14.85" customHeight="1">
      <c r="A90" s="783"/>
      <c r="B90" s="785"/>
      <c r="C90" s="517" t="s">
        <v>4525</v>
      </c>
      <c r="D90" s="432">
        <v>10</v>
      </c>
      <c r="E90" s="433">
        <v>10</v>
      </c>
      <c r="F90" s="434">
        <f t="shared" si="1"/>
        <v>100</v>
      </c>
      <c r="G90" s="588">
        <v>268</v>
      </c>
      <c r="H90" s="426">
        <v>101</v>
      </c>
      <c r="I90" s="416">
        <v>1914</v>
      </c>
    </row>
    <row r="91" spans="1:9" ht="14.85" customHeight="1">
      <c r="A91" s="783"/>
      <c r="B91" s="785"/>
      <c r="C91" s="517" t="s">
        <v>4526</v>
      </c>
      <c r="D91" s="432">
        <v>10</v>
      </c>
      <c r="E91" s="433">
        <v>10</v>
      </c>
      <c r="F91" s="434">
        <f t="shared" si="1"/>
        <v>100</v>
      </c>
      <c r="G91" s="588">
        <v>268</v>
      </c>
      <c r="H91" s="426">
        <v>101</v>
      </c>
      <c r="I91" s="416">
        <v>1914</v>
      </c>
    </row>
    <row r="92" spans="1:9" ht="14.85" customHeight="1">
      <c r="A92" s="783"/>
      <c r="B92" s="785"/>
      <c r="C92" s="517" t="s">
        <v>4527</v>
      </c>
      <c r="D92" s="432">
        <v>5000</v>
      </c>
      <c r="E92" s="433">
        <v>5</v>
      </c>
      <c r="F92" s="434">
        <f t="shared" si="1"/>
        <v>25000</v>
      </c>
      <c r="G92" s="588">
        <v>269</v>
      </c>
      <c r="H92" s="426">
        <v>101</v>
      </c>
      <c r="I92" s="416">
        <v>1914</v>
      </c>
    </row>
    <row r="93" spans="1:9" ht="14.85" customHeight="1">
      <c r="A93" s="783"/>
      <c r="B93" s="785"/>
      <c r="C93" s="517" t="s">
        <v>4528</v>
      </c>
      <c r="D93" s="432">
        <v>700</v>
      </c>
      <c r="E93" s="433">
        <v>6</v>
      </c>
      <c r="F93" s="434">
        <f t="shared" si="1"/>
        <v>4200</v>
      </c>
      <c r="G93" s="588">
        <v>269</v>
      </c>
      <c r="H93" s="426">
        <v>101</v>
      </c>
      <c r="I93" s="416">
        <v>1914</v>
      </c>
    </row>
    <row r="94" spans="1:9" ht="14.85" customHeight="1">
      <c r="A94" s="783"/>
      <c r="B94" s="785"/>
      <c r="C94" s="517" t="s">
        <v>4529</v>
      </c>
      <c r="D94" s="432">
        <v>100</v>
      </c>
      <c r="E94" s="433">
        <v>10</v>
      </c>
      <c r="F94" s="434">
        <f t="shared" si="1"/>
        <v>1000</v>
      </c>
      <c r="G94" s="588">
        <v>269</v>
      </c>
      <c r="H94" s="426">
        <v>101</v>
      </c>
      <c r="I94" s="416">
        <v>1914</v>
      </c>
    </row>
    <row r="95" spans="1:9" ht="14.85" customHeight="1">
      <c r="A95" s="783"/>
      <c r="B95" s="785"/>
      <c r="C95" s="517" t="s">
        <v>4530</v>
      </c>
      <c r="D95" s="432">
        <v>2</v>
      </c>
      <c r="E95" s="433">
        <v>100</v>
      </c>
      <c r="F95" s="434">
        <f t="shared" si="1"/>
        <v>200</v>
      </c>
      <c r="G95" s="588">
        <v>283</v>
      </c>
      <c r="H95" s="426">
        <v>101</v>
      </c>
      <c r="I95" s="416">
        <v>1914</v>
      </c>
    </row>
    <row r="96" spans="1:9" ht="14.85" customHeight="1">
      <c r="A96" s="783"/>
      <c r="B96" s="785"/>
      <c r="C96" s="517" t="s">
        <v>4531</v>
      </c>
      <c r="D96" s="432">
        <v>0.5</v>
      </c>
      <c r="E96" s="433">
        <v>1000</v>
      </c>
      <c r="F96" s="434">
        <f t="shared" si="1"/>
        <v>500</v>
      </c>
      <c r="G96" s="588">
        <v>283</v>
      </c>
      <c r="H96" s="426">
        <v>101</v>
      </c>
      <c r="I96" s="416">
        <v>1914</v>
      </c>
    </row>
    <row r="97" spans="1:9" ht="14.85" customHeight="1">
      <c r="A97" s="783"/>
      <c r="B97" s="785"/>
      <c r="C97" s="517" t="s">
        <v>4532</v>
      </c>
      <c r="D97" s="432">
        <v>0.5</v>
      </c>
      <c r="E97" s="433">
        <v>1000</v>
      </c>
      <c r="F97" s="434">
        <f t="shared" si="1"/>
        <v>500</v>
      </c>
      <c r="G97" s="588">
        <v>283</v>
      </c>
      <c r="H97" s="426">
        <v>101</v>
      </c>
      <c r="I97" s="416">
        <v>1914</v>
      </c>
    </row>
    <row r="98" spans="1:9" ht="14.85" customHeight="1">
      <c r="A98" s="783"/>
      <c r="B98" s="785"/>
      <c r="C98" s="517" t="s">
        <v>4533</v>
      </c>
      <c r="D98" s="432">
        <v>0.75</v>
      </c>
      <c r="E98" s="433">
        <v>1000</v>
      </c>
      <c r="F98" s="434">
        <f t="shared" si="1"/>
        <v>750</v>
      </c>
      <c r="G98" s="588">
        <v>283</v>
      </c>
      <c r="H98" s="426">
        <v>101</v>
      </c>
      <c r="I98" s="416">
        <v>1914</v>
      </c>
    </row>
    <row r="99" spans="1:9" ht="14.85" customHeight="1">
      <c r="A99" s="783"/>
      <c r="B99" s="785"/>
      <c r="C99" s="517" t="s">
        <v>4534</v>
      </c>
      <c r="D99" s="432">
        <v>0.5</v>
      </c>
      <c r="E99" s="433">
        <v>1000</v>
      </c>
      <c r="F99" s="434">
        <f t="shared" si="1"/>
        <v>500</v>
      </c>
      <c r="G99" s="588">
        <v>283</v>
      </c>
      <c r="H99" s="426">
        <v>101</v>
      </c>
      <c r="I99" s="416">
        <v>1914</v>
      </c>
    </row>
    <row r="100" spans="1:9" ht="14.85" customHeight="1">
      <c r="A100" s="783"/>
      <c r="B100" s="785"/>
      <c r="C100" s="517" t="s">
        <v>4535</v>
      </c>
      <c r="D100" s="432">
        <v>1</v>
      </c>
      <c r="E100" s="433">
        <v>1001</v>
      </c>
      <c r="F100" s="434">
        <f t="shared" si="1"/>
        <v>1001</v>
      </c>
      <c r="G100" s="588">
        <v>283</v>
      </c>
      <c r="H100" s="426">
        <v>101</v>
      </c>
      <c r="I100" s="416">
        <v>1914</v>
      </c>
    </row>
    <row r="101" spans="1:9" ht="14.85" customHeight="1">
      <c r="A101" s="783"/>
      <c r="B101" s="785"/>
      <c r="C101" s="517" t="s">
        <v>4536</v>
      </c>
      <c r="D101" s="432">
        <v>0.75</v>
      </c>
      <c r="E101" s="433">
        <v>1000</v>
      </c>
      <c r="F101" s="434">
        <f t="shared" si="1"/>
        <v>750</v>
      </c>
      <c r="G101" s="588">
        <v>283</v>
      </c>
      <c r="H101" s="426">
        <v>101</v>
      </c>
      <c r="I101" s="416">
        <v>1914</v>
      </c>
    </row>
    <row r="102" spans="1:9" ht="14.85" customHeight="1">
      <c r="A102" s="783"/>
      <c r="B102" s="785"/>
      <c r="C102" s="517" t="s">
        <v>4537</v>
      </c>
      <c r="D102" s="432">
        <v>0.5</v>
      </c>
      <c r="E102" s="433">
        <v>1000</v>
      </c>
      <c r="F102" s="434">
        <f t="shared" si="1"/>
        <v>500</v>
      </c>
      <c r="G102" s="588">
        <v>283</v>
      </c>
      <c r="H102" s="426">
        <v>101</v>
      </c>
      <c r="I102" s="416">
        <v>1914</v>
      </c>
    </row>
    <row r="103" spans="1:9" ht="14.85" customHeight="1">
      <c r="A103" s="783"/>
      <c r="B103" s="785"/>
      <c r="C103" s="517" t="s">
        <v>4538</v>
      </c>
      <c r="D103" s="432">
        <v>15</v>
      </c>
      <c r="E103" s="433">
        <v>10</v>
      </c>
      <c r="F103" s="434">
        <f t="shared" si="1"/>
        <v>150</v>
      </c>
      <c r="G103" s="588">
        <v>283</v>
      </c>
      <c r="H103" s="426">
        <v>101</v>
      </c>
      <c r="I103" s="416">
        <v>1914</v>
      </c>
    </row>
    <row r="104" spans="1:9" ht="14.85" customHeight="1">
      <c r="A104" s="783"/>
      <c r="B104" s="785"/>
      <c r="C104" s="517" t="s">
        <v>4539</v>
      </c>
      <c r="D104" s="432">
        <v>8</v>
      </c>
      <c r="E104" s="433">
        <v>12</v>
      </c>
      <c r="F104" s="434">
        <f t="shared" si="1"/>
        <v>96</v>
      </c>
      <c r="G104" s="588">
        <v>283</v>
      </c>
      <c r="H104" s="426">
        <v>101</v>
      </c>
      <c r="I104" s="416">
        <v>1914</v>
      </c>
    </row>
    <row r="105" spans="1:9" ht="14.85" customHeight="1">
      <c r="A105" s="783"/>
      <c r="B105" s="785"/>
      <c r="C105" s="517" t="s">
        <v>4540</v>
      </c>
      <c r="D105" s="432">
        <v>250</v>
      </c>
      <c r="E105" s="433">
        <v>8</v>
      </c>
      <c r="F105" s="434">
        <f t="shared" si="1"/>
        <v>2000</v>
      </c>
      <c r="G105" s="588">
        <v>284</v>
      </c>
      <c r="H105" s="426">
        <v>101</v>
      </c>
      <c r="I105" s="416">
        <v>1914</v>
      </c>
    </row>
    <row r="106" spans="1:9" ht="14.85" customHeight="1">
      <c r="A106" s="783"/>
      <c r="B106" s="785"/>
      <c r="C106" s="517" t="s">
        <v>4541</v>
      </c>
      <c r="D106" s="432">
        <v>250</v>
      </c>
      <c r="E106" s="433">
        <v>12</v>
      </c>
      <c r="F106" s="434">
        <f t="shared" si="1"/>
        <v>3000</v>
      </c>
      <c r="G106" s="588">
        <v>284</v>
      </c>
      <c r="H106" s="426">
        <v>101</v>
      </c>
      <c r="I106" s="416">
        <v>1914</v>
      </c>
    </row>
    <row r="107" spans="1:9" ht="14.85" customHeight="1">
      <c r="A107" s="783"/>
      <c r="B107" s="785"/>
      <c r="C107" s="517" t="s">
        <v>4542</v>
      </c>
      <c r="D107" s="432">
        <v>1250</v>
      </c>
      <c r="E107" s="433">
        <v>2</v>
      </c>
      <c r="F107" s="434">
        <f t="shared" si="1"/>
        <v>2500</v>
      </c>
      <c r="G107" s="588">
        <v>286</v>
      </c>
      <c r="H107" s="426">
        <v>101</v>
      </c>
      <c r="I107" s="416">
        <v>1914</v>
      </c>
    </row>
    <row r="108" spans="1:9" s="421" customFormat="1" ht="14.85" customHeight="1">
      <c r="A108" s="783"/>
      <c r="B108" s="785"/>
      <c r="C108" s="517" t="s">
        <v>4543</v>
      </c>
      <c r="D108" s="432">
        <v>1250</v>
      </c>
      <c r="E108" s="433">
        <v>2</v>
      </c>
      <c r="F108" s="434">
        <f t="shared" si="1"/>
        <v>2500</v>
      </c>
      <c r="G108" s="588">
        <v>286</v>
      </c>
      <c r="H108" s="426">
        <v>101</v>
      </c>
      <c r="I108" s="416">
        <v>1914</v>
      </c>
    </row>
    <row r="109" spans="1:9" s="421" customFormat="1" ht="14.85" customHeight="1">
      <c r="A109" s="783"/>
      <c r="B109" s="785"/>
      <c r="C109" s="517" t="s">
        <v>562</v>
      </c>
      <c r="D109" s="432">
        <v>35</v>
      </c>
      <c r="E109" s="433">
        <v>10</v>
      </c>
      <c r="F109" s="434">
        <f t="shared" si="1"/>
        <v>350</v>
      </c>
      <c r="G109" s="588">
        <v>291</v>
      </c>
      <c r="H109" s="426">
        <v>101</v>
      </c>
      <c r="I109" s="416">
        <v>1914</v>
      </c>
    </row>
    <row r="110" spans="1:9" s="421" customFormat="1" ht="14.85" customHeight="1">
      <c r="A110" s="783"/>
      <c r="B110" s="785"/>
      <c r="C110" s="517" t="s">
        <v>3966</v>
      </c>
      <c r="D110" s="432">
        <v>10</v>
      </c>
      <c r="E110" s="433">
        <v>50</v>
      </c>
      <c r="F110" s="434">
        <f t="shared" si="1"/>
        <v>500</v>
      </c>
      <c r="G110" s="588">
        <v>291</v>
      </c>
      <c r="H110" s="426">
        <v>101</v>
      </c>
      <c r="I110" s="416">
        <v>1914</v>
      </c>
    </row>
    <row r="111" spans="1:9" s="421" customFormat="1" ht="14.85" customHeight="1">
      <c r="A111" s="783"/>
      <c r="B111" s="785"/>
      <c r="C111" s="517" t="s">
        <v>4544</v>
      </c>
      <c r="D111" s="432">
        <v>10</v>
      </c>
      <c r="E111" s="433">
        <v>75</v>
      </c>
      <c r="F111" s="434">
        <f t="shared" ref="F111:F174" si="2">D111*E111</f>
        <v>750</v>
      </c>
      <c r="G111" s="588">
        <v>291</v>
      </c>
      <c r="H111" s="426">
        <v>101</v>
      </c>
      <c r="I111" s="416">
        <v>1914</v>
      </c>
    </row>
    <row r="112" spans="1:9" s="421" customFormat="1" ht="14.85" customHeight="1">
      <c r="A112" s="783"/>
      <c r="B112" s="785"/>
      <c r="C112" s="517" t="s">
        <v>4545</v>
      </c>
      <c r="D112" s="432">
        <v>6</v>
      </c>
      <c r="E112" s="433">
        <v>24</v>
      </c>
      <c r="F112" s="434">
        <f t="shared" si="2"/>
        <v>144</v>
      </c>
      <c r="G112" s="588">
        <v>291</v>
      </c>
      <c r="H112" s="426">
        <v>101</v>
      </c>
      <c r="I112" s="416">
        <v>1914</v>
      </c>
    </row>
    <row r="113" spans="1:9" s="421" customFormat="1" ht="14.85" customHeight="1">
      <c r="A113" s="783"/>
      <c r="B113" s="785"/>
      <c r="C113" s="517" t="s">
        <v>1012</v>
      </c>
      <c r="D113" s="432">
        <v>3</v>
      </c>
      <c r="E113" s="433">
        <v>24</v>
      </c>
      <c r="F113" s="434">
        <f t="shared" si="2"/>
        <v>72</v>
      </c>
      <c r="G113" s="588">
        <v>291</v>
      </c>
      <c r="H113" s="426">
        <v>101</v>
      </c>
      <c r="I113" s="416">
        <v>1914</v>
      </c>
    </row>
    <row r="114" spans="1:9" s="421" customFormat="1" ht="14.85" customHeight="1">
      <c r="A114" s="783"/>
      <c r="B114" s="785"/>
      <c r="C114" s="517" t="s">
        <v>4546</v>
      </c>
      <c r="D114" s="432">
        <v>6</v>
      </c>
      <c r="E114" s="433">
        <v>24</v>
      </c>
      <c r="F114" s="434">
        <f t="shared" si="2"/>
        <v>144</v>
      </c>
      <c r="G114" s="588">
        <v>291</v>
      </c>
      <c r="H114" s="426">
        <v>101</v>
      </c>
      <c r="I114" s="416">
        <v>1914</v>
      </c>
    </row>
    <row r="115" spans="1:9" s="421" customFormat="1" ht="14.85" customHeight="1">
      <c r="A115" s="783"/>
      <c r="B115" s="785"/>
      <c r="C115" s="517" t="s">
        <v>4547</v>
      </c>
      <c r="D115" s="432">
        <v>10</v>
      </c>
      <c r="E115" s="433">
        <v>25</v>
      </c>
      <c r="F115" s="434">
        <f t="shared" si="2"/>
        <v>250</v>
      </c>
      <c r="G115" s="588">
        <v>291</v>
      </c>
      <c r="H115" s="426">
        <v>101</v>
      </c>
      <c r="I115" s="416">
        <v>1914</v>
      </c>
    </row>
    <row r="116" spans="1:9" s="421" customFormat="1" ht="14.85" customHeight="1">
      <c r="A116" s="783"/>
      <c r="B116" s="785"/>
      <c r="C116" s="517" t="s">
        <v>1252</v>
      </c>
      <c r="D116" s="432">
        <v>23</v>
      </c>
      <c r="E116" s="433">
        <v>32</v>
      </c>
      <c r="F116" s="434">
        <f t="shared" si="2"/>
        <v>736</v>
      </c>
      <c r="G116" s="588">
        <v>291</v>
      </c>
      <c r="H116" s="426">
        <v>101</v>
      </c>
      <c r="I116" s="416">
        <v>1914</v>
      </c>
    </row>
    <row r="117" spans="1:9" s="421" customFormat="1" ht="14.85" customHeight="1">
      <c r="A117" s="783"/>
      <c r="B117" s="785"/>
      <c r="C117" s="517" t="s">
        <v>1527</v>
      </c>
      <c r="D117" s="432">
        <v>10</v>
      </c>
      <c r="E117" s="433">
        <v>12</v>
      </c>
      <c r="F117" s="434">
        <f t="shared" si="2"/>
        <v>120</v>
      </c>
      <c r="G117" s="588">
        <v>291</v>
      </c>
      <c r="H117" s="426">
        <v>101</v>
      </c>
      <c r="I117" s="416">
        <v>1914</v>
      </c>
    </row>
    <row r="118" spans="1:9" s="421" customFormat="1" ht="14.85" customHeight="1">
      <c r="A118" s="783"/>
      <c r="B118" s="785"/>
      <c r="C118" s="517" t="s">
        <v>2909</v>
      </c>
      <c r="D118" s="432">
        <v>3</v>
      </c>
      <c r="E118" s="433">
        <v>24</v>
      </c>
      <c r="F118" s="434">
        <f t="shared" si="2"/>
        <v>72</v>
      </c>
      <c r="G118" s="588">
        <v>291</v>
      </c>
      <c r="H118" s="426">
        <v>101</v>
      </c>
      <c r="I118" s="416">
        <v>1914</v>
      </c>
    </row>
    <row r="119" spans="1:9" s="421" customFormat="1" ht="14.85" customHeight="1">
      <c r="A119" s="783"/>
      <c r="B119" s="785"/>
      <c r="C119" s="517" t="s">
        <v>2682</v>
      </c>
      <c r="D119" s="432">
        <v>5</v>
      </c>
      <c r="E119" s="433">
        <v>24</v>
      </c>
      <c r="F119" s="434">
        <f t="shared" si="2"/>
        <v>120</v>
      </c>
      <c r="G119" s="588">
        <v>291</v>
      </c>
      <c r="H119" s="426">
        <v>101</v>
      </c>
      <c r="I119" s="416">
        <v>1914</v>
      </c>
    </row>
    <row r="120" spans="1:9" s="421" customFormat="1" ht="14.85" customHeight="1">
      <c r="A120" s="783"/>
      <c r="B120" s="785"/>
      <c r="C120" s="517" t="s">
        <v>4548</v>
      </c>
      <c r="D120" s="432">
        <v>10</v>
      </c>
      <c r="E120" s="433">
        <v>24</v>
      </c>
      <c r="F120" s="434">
        <f t="shared" si="2"/>
        <v>240</v>
      </c>
      <c r="G120" s="588">
        <v>291</v>
      </c>
      <c r="H120" s="426">
        <v>101</v>
      </c>
      <c r="I120" s="416">
        <v>1914</v>
      </c>
    </row>
    <row r="121" spans="1:9" s="421" customFormat="1" ht="14.85" customHeight="1">
      <c r="A121" s="783"/>
      <c r="B121" s="785"/>
      <c r="C121" s="517" t="s">
        <v>4549</v>
      </c>
      <c r="D121" s="432">
        <v>7</v>
      </c>
      <c r="E121" s="433">
        <v>100</v>
      </c>
      <c r="F121" s="434">
        <f t="shared" si="2"/>
        <v>700</v>
      </c>
      <c r="G121" s="588">
        <v>291</v>
      </c>
      <c r="H121" s="426">
        <v>101</v>
      </c>
      <c r="I121" s="416">
        <v>1914</v>
      </c>
    </row>
    <row r="122" spans="1:9" s="421" customFormat="1" ht="14.85" customHeight="1">
      <c r="A122" s="783"/>
      <c r="B122" s="785"/>
      <c r="C122" s="517" t="s">
        <v>4550</v>
      </c>
      <c r="D122" s="432">
        <v>8</v>
      </c>
      <c r="E122" s="433">
        <v>24</v>
      </c>
      <c r="F122" s="434">
        <f t="shared" si="2"/>
        <v>192</v>
      </c>
      <c r="G122" s="588">
        <v>291</v>
      </c>
      <c r="H122" s="426">
        <v>101</v>
      </c>
      <c r="I122" s="416">
        <v>1914</v>
      </c>
    </row>
    <row r="123" spans="1:9" s="421" customFormat="1" ht="14.85" customHeight="1">
      <c r="A123" s="783"/>
      <c r="B123" s="785"/>
      <c r="C123" s="517" t="s">
        <v>397</v>
      </c>
      <c r="D123" s="432">
        <v>20</v>
      </c>
      <c r="E123" s="433">
        <v>15</v>
      </c>
      <c r="F123" s="434">
        <f t="shared" si="2"/>
        <v>300</v>
      </c>
      <c r="G123" s="588">
        <v>291</v>
      </c>
      <c r="H123" s="426">
        <v>101</v>
      </c>
      <c r="I123" s="416">
        <v>1914</v>
      </c>
    </row>
    <row r="124" spans="1:9" s="421" customFormat="1" ht="14.85" customHeight="1">
      <c r="A124" s="783"/>
      <c r="B124" s="785"/>
      <c r="C124" s="517" t="s">
        <v>946</v>
      </c>
      <c r="D124" s="432">
        <v>6</v>
      </c>
      <c r="E124" s="433">
        <v>48</v>
      </c>
      <c r="F124" s="434">
        <f t="shared" si="2"/>
        <v>288</v>
      </c>
      <c r="G124" s="588">
        <v>291</v>
      </c>
      <c r="H124" s="426">
        <v>101</v>
      </c>
      <c r="I124" s="416">
        <v>1914</v>
      </c>
    </row>
    <row r="125" spans="1:9" s="421" customFormat="1" ht="14.85" customHeight="1">
      <c r="A125" s="783"/>
      <c r="B125" s="785"/>
      <c r="C125" s="517" t="s">
        <v>4551</v>
      </c>
      <c r="D125" s="432">
        <v>4</v>
      </c>
      <c r="E125" s="433">
        <v>48</v>
      </c>
      <c r="F125" s="434">
        <f t="shared" si="2"/>
        <v>192</v>
      </c>
      <c r="G125" s="588">
        <v>291</v>
      </c>
      <c r="H125" s="426">
        <v>101</v>
      </c>
      <c r="I125" s="416">
        <v>1914</v>
      </c>
    </row>
    <row r="126" spans="1:9" s="421" customFormat="1" ht="14.85" customHeight="1">
      <c r="A126" s="783"/>
      <c r="B126" s="785"/>
      <c r="C126" s="517" t="s">
        <v>2680</v>
      </c>
      <c r="D126" s="432">
        <v>14</v>
      </c>
      <c r="E126" s="433">
        <v>24</v>
      </c>
      <c r="F126" s="434">
        <f t="shared" si="2"/>
        <v>336</v>
      </c>
      <c r="G126" s="588">
        <v>291</v>
      </c>
      <c r="H126" s="426">
        <v>101</v>
      </c>
      <c r="I126" s="416">
        <v>1914</v>
      </c>
    </row>
    <row r="127" spans="1:9" s="421" customFormat="1" ht="14.85" customHeight="1">
      <c r="A127" s="783"/>
      <c r="B127" s="785"/>
      <c r="C127" s="517" t="s">
        <v>338</v>
      </c>
      <c r="D127" s="432">
        <v>10</v>
      </c>
      <c r="E127" s="433">
        <v>12</v>
      </c>
      <c r="F127" s="434">
        <f t="shared" si="2"/>
        <v>120</v>
      </c>
      <c r="G127" s="588">
        <v>291</v>
      </c>
      <c r="H127" s="426">
        <v>101</v>
      </c>
      <c r="I127" s="416">
        <v>1914</v>
      </c>
    </row>
    <row r="128" spans="1:9" s="421" customFormat="1" ht="14.85" customHeight="1">
      <c r="A128" s="783"/>
      <c r="B128" s="785"/>
      <c r="C128" s="517" t="s">
        <v>4552</v>
      </c>
      <c r="D128" s="432">
        <v>10</v>
      </c>
      <c r="E128" s="433">
        <v>4</v>
      </c>
      <c r="F128" s="434">
        <f t="shared" si="2"/>
        <v>40</v>
      </c>
      <c r="G128" s="588">
        <v>291</v>
      </c>
      <c r="H128" s="426">
        <v>101</v>
      </c>
      <c r="I128" s="416">
        <v>1914</v>
      </c>
    </row>
    <row r="129" spans="1:9" s="421" customFormat="1" ht="14.85" customHeight="1">
      <c r="A129" s="783"/>
      <c r="B129" s="785"/>
      <c r="C129" s="517" t="s">
        <v>1509</v>
      </c>
      <c r="D129" s="432">
        <v>1</v>
      </c>
      <c r="E129" s="433">
        <f>48+48</f>
        <v>96</v>
      </c>
      <c r="F129" s="434">
        <f t="shared" si="2"/>
        <v>96</v>
      </c>
      <c r="G129" s="588">
        <v>291</v>
      </c>
      <c r="H129" s="426">
        <v>101</v>
      </c>
      <c r="I129" s="416">
        <v>1914</v>
      </c>
    </row>
    <row r="130" spans="1:9" s="421" customFormat="1" ht="14.85" customHeight="1">
      <c r="A130" s="783"/>
      <c r="B130" s="785"/>
      <c r="C130" s="517" t="s">
        <v>4553</v>
      </c>
      <c r="D130" s="432">
        <v>90</v>
      </c>
      <c r="E130" s="433">
        <v>12</v>
      </c>
      <c r="F130" s="434">
        <f t="shared" si="2"/>
        <v>1080</v>
      </c>
      <c r="G130" s="588">
        <v>291</v>
      </c>
      <c r="H130" s="426">
        <v>101</v>
      </c>
      <c r="I130" s="416">
        <v>1914</v>
      </c>
    </row>
    <row r="131" spans="1:9" s="421" customFormat="1" ht="14.85" customHeight="1">
      <c r="A131" s="783"/>
      <c r="B131" s="785"/>
      <c r="C131" s="517" t="s">
        <v>4554</v>
      </c>
      <c r="D131" s="432">
        <v>45</v>
      </c>
      <c r="E131" s="433">
        <v>6</v>
      </c>
      <c r="F131" s="434">
        <f t="shared" si="2"/>
        <v>270</v>
      </c>
      <c r="G131" s="588">
        <v>291</v>
      </c>
      <c r="H131" s="426">
        <v>101</v>
      </c>
      <c r="I131" s="416">
        <v>1914</v>
      </c>
    </row>
    <row r="132" spans="1:9" s="421" customFormat="1" ht="14.85" customHeight="1">
      <c r="A132" s="783"/>
      <c r="B132" s="785"/>
      <c r="C132" s="517" t="s">
        <v>4323</v>
      </c>
      <c r="D132" s="432">
        <v>24</v>
      </c>
      <c r="E132" s="433">
        <v>75</v>
      </c>
      <c r="F132" s="434">
        <f t="shared" si="2"/>
        <v>1800</v>
      </c>
      <c r="G132" s="588">
        <v>292</v>
      </c>
      <c r="H132" s="426">
        <v>101</v>
      </c>
      <c r="I132" s="416">
        <v>1914</v>
      </c>
    </row>
    <row r="133" spans="1:9" s="421" customFormat="1" ht="14.85" customHeight="1">
      <c r="A133" s="783"/>
      <c r="B133" s="785"/>
      <c r="C133" s="517" t="s">
        <v>569</v>
      </c>
      <c r="D133" s="432">
        <v>20</v>
      </c>
      <c r="E133" s="433">
        <v>75</v>
      </c>
      <c r="F133" s="434">
        <f t="shared" si="2"/>
        <v>1500</v>
      </c>
      <c r="G133" s="588">
        <v>292</v>
      </c>
      <c r="H133" s="426">
        <v>101</v>
      </c>
      <c r="I133" s="416">
        <v>1914</v>
      </c>
    </row>
    <row r="134" spans="1:9" s="421" customFormat="1" ht="14.85" customHeight="1">
      <c r="A134" s="783"/>
      <c r="B134" s="785"/>
      <c r="C134" s="517" t="s">
        <v>4555</v>
      </c>
      <c r="D134" s="432">
        <v>26</v>
      </c>
      <c r="E134" s="433">
        <v>75</v>
      </c>
      <c r="F134" s="434">
        <f t="shared" si="2"/>
        <v>1950</v>
      </c>
      <c r="G134" s="588">
        <v>292</v>
      </c>
      <c r="H134" s="426">
        <v>101</v>
      </c>
      <c r="I134" s="416">
        <v>1914</v>
      </c>
    </row>
    <row r="135" spans="1:9" s="421" customFormat="1" ht="14.85" customHeight="1">
      <c r="A135" s="783"/>
      <c r="B135" s="785"/>
      <c r="C135" s="517" t="s">
        <v>4556</v>
      </c>
      <c r="D135" s="432">
        <v>7.5</v>
      </c>
      <c r="E135" s="433">
        <v>72</v>
      </c>
      <c r="F135" s="434">
        <f t="shared" si="2"/>
        <v>540</v>
      </c>
      <c r="G135" s="588">
        <v>292</v>
      </c>
      <c r="H135" s="426">
        <v>101</v>
      </c>
      <c r="I135" s="416">
        <v>1914</v>
      </c>
    </row>
    <row r="136" spans="1:9" s="421" customFormat="1" ht="14.85" customHeight="1">
      <c r="A136" s="783"/>
      <c r="B136" s="785"/>
      <c r="C136" s="517" t="s">
        <v>4557</v>
      </c>
      <c r="D136" s="432">
        <v>12</v>
      </c>
      <c r="E136" s="433">
        <v>48</v>
      </c>
      <c r="F136" s="434">
        <f t="shared" si="2"/>
        <v>576</v>
      </c>
      <c r="G136" s="588">
        <v>292</v>
      </c>
      <c r="H136" s="426">
        <v>101</v>
      </c>
      <c r="I136" s="416">
        <v>1914</v>
      </c>
    </row>
    <row r="137" spans="1:9" s="421" customFormat="1" ht="14.85" customHeight="1">
      <c r="A137" s="783"/>
      <c r="B137" s="785"/>
      <c r="C137" s="517" t="s">
        <v>3272</v>
      </c>
      <c r="D137" s="432">
        <v>13.5</v>
      </c>
      <c r="E137" s="433">
        <v>48</v>
      </c>
      <c r="F137" s="434">
        <f t="shared" si="2"/>
        <v>648</v>
      </c>
      <c r="G137" s="588">
        <v>292</v>
      </c>
      <c r="H137" s="426">
        <v>101</v>
      </c>
      <c r="I137" s="416">
        <v>1914</v>
      </c>
    </row>
    <row r="138" spans="1:9" s="421" customFormat="1" ht="14.85" customHeight="1">
      <c r="A138" s="783"/>
      <c r="B138" s="785"/>
      <c r="C138" s="517" t="s">
        <v>4558</v>
      </c>
      <c r="D138" s="432">
        <v>50</v>
      </c>
      <c r="E138" s="433">
        <v>12</v>
      </c>
      <c r="F138" s="434">
        <f t="shared" si="2"/>
        <v>600</v>
      </c>
      <c r="G138" s="588">
        <v>292</v>
      </c>
      <c r="H138" s="426">
        <v>101</v>
      </c>
      <c r="I138" s="416">
        <v>1914</v>
      </c>
    </row>
    <row r="139" spans="1:9" s="421" customFormat="1" ht="14.85" customHeight="1">
      <c r="A139" s="783"/>
      <c r="B139" s="785"/>
      <c r="C139" s="517" t="s">
        <v>2445</v>
      </c>
      <c r="D139" s="432">
        <v>20</v>
      </c>
      <c r="E139" s="433">
        <v>30</v>
      </c>
      <c r="F139" s="434">
        <f t="shared" si="2"/>
        <v>600</v>
      </c>
      <c r="G139" s="588">
        <v>292</v>
      </c>
      <c r="H139" s="426">
        <v>101</v>
      </c>
      <c r="I139" s="416">
        <v>1914</v>
      </c>
    </row>
    <row r="140" spans="1:9" s="421" customFormat="1" ht="14.85" customHeight="1">
      <c r="A140" s="783"/>
      <c r="B140" s="785"/>
      <c r="C140" s="517" t="s">
        <v>32</v>
      </c>
      <c r="D140" s="432">
        <v>27</v>
      </c>
      <c r="E140" s="433">
        <v>48</v>
      </c>
      <c r="F140" s="434">
        <f t="shared" si="2"/>
        <v>1296</v>
      </c>
      <c r="G140" s="588">
        <v>292</v>
      </c>
      <c r="H140" s="426">
        <v>101</v>
      </c>
      <c r="I140" s="416">
        <v>1914</v>
      </c>
    </row>
    <row r="141" spans="1:9" s="421" customFormat="1" ht="14.85" customHeight="1">
      <c r="A141" s="783"/>
      <c r="B141" s="785"/>
      <c r="C141" s="517" t="s">
        <v>4559</v>
      </c>
      <c r="D141" s="432">
        <v>8.5</v>
      </c>
      <c r="E141" s="433">
        <v>50</v>
      </c>
      <c r="F141" s="434">
        <f t="shared" si="2"/>
        <v>425</v>
      </c>
      <c r="G141" s="588">
        <v>292</v>
      </c>
      <c r="H141" s="426">
        <v>101</v>
      </c>
      <c r="I141" s="416">
        <v>1914</v>
      </c>
    </row>
    <row r="142" spans="1:9" s="421" customFormat="1" ht="14.85" customHeight="1">
      <c r="A142" s="783"/>
      <c r="B142" s="785"/>
      <c r="C142" s="517" t="s">
        <v>4560</v>
      </c>
      <c r="D142" s="432">
        <v>9</v>
      </c>
      <c r="E142" s="433">
        <v>50</v>
      </c>
      <c r="F142" s="434">
        <f t="shared" si="2"/>
        <v>450</v>
      </c>
      <c r="G142" s="588">
        <v>292</v>
      </c>
      <c r="H142" s="426">
        <v>101</v>
      </c>
      <c r="I142" s="416">
        <v>1914</v>
      </c>
    </row>
    <row r="143" spans="1:9" s="421" customFormat="1" ht="14.85" customHeight="1">
      <c r="A143" s="783"/>
      <c r="B143" s="785"/>
      <c r="C143" s="517" t="s">
        <v>4561</v>
      </c>
      <c r="D143" s="432">
        <v>10</v>
      </c>
      <c r="E143" s="433">
        <v>50</v>
      </c>
      <c r="F143" s="434">
        <f t="shared" si="2"/>
        <v>500</v>
      </c>
      <c r="G143" s="588">
        <v>292</v>
      </c>
      <c r="H143" s="426">
        <v>101</v>
      </c>
      <c r="I143" s="416">
        <v>1914</v>
      </c>
    </row>
    <row r="144" spans="1:9" s="421" customFormat="1" ht="14.85" customHeight="1">
      <c r="A144" s="783"/>
      <c r="B144" s="785"/>
      <c r="C144" s="517" t="s">
        <v>851</v>
      </c>
      <c r="D144" s="432">
        <v>15</v>
      </c>
      <c r="E144" s="433">
        <v>24</v>
      </c>
      <c r="F144" s="434">
        <f t="shared" si="2"/>
        <v>360</v>
      </c>
      <c r="G144" s="588">
        <v>292</v>
      </c>
      <c r="H144" s="426">
        <v>101</v>
      </c>
      <c r="I144" s="416">
        <v>1914</v>
      </c>
    </row>
    <row r="145" spans="1:9" s="421" customFormat="1" ht="14.85" customHeight="1">
      <c r="A145" s="783"/>
      <c r="B145" s="785"/>
      <c r="C145" s="517" t="s">
        <v>4562</v>
      </c>
      <c r="D145" s="432">
        <v>15</v>
      </c>
      <c r="E145" s="433">
        <v>48</v>
      </c>
      <c r="F145" s="434">
        <f t="shared" si="2"/>
        <v>720</v>
      </c>
      <c r="G145" s="588">
        <v>292</v>
      </c>
      <c r="H145" s="426">
        <v>101</v>
      </c>
      <c r="I145" s="416">
        <v>1914</v>
      </c>
    </row>
    <row r="146" spans="1:9" s="421" customFormat="1" ht="14.85" customHeight="1">
      <c r="A146" s="783"/>
      <c r="B146" s="785"/>
      <c r="C146" s="517" t="s">
        <v>958</v>
      </c>
      <c r="D146" s="432">
        <v>18</v>
      </c>
      <c r="E146" s="433">
        <v>48</v>
      </c>
      <c r="F146" s="434">
        <f t="shared" si="2"/>
        <v>864</v>
      </c>
      <c r="G146" s="588">
        <v>292</v>
      </c>
      <c r="H146" s="426">
        <v>101</v>
      </c>
      <c r="I146" s="416">
        <v>1914</v>
      </c>
    </row>
    <row r="147" spans="1:9" s="421" customFormat="1" ht="14.85" customHeight="1">
      <c r="A147" s="783"/>
      <c r="B147" s="785"/>
      <c r="C147" s="517" t="s">
        <v>4563</v>
      </c>
      <c r="D147" s="432">
        <v>21</v>
      </c>
      <c r="E147" s="433">
        <v>100</v>
      </c>
      <c r="F147" s="434">
        <f t="shared" si="2"/>
        <v>2100</v>
      </c>
      <c r="G147" s="588">
        <v>292</v>
      </c>
      <c r="H147" s="426">
        <v>101</v>
      </c>
      <c r="I147" s="416">
        <v>1914</v>
      </c>
    </row>
    <row r="148" spans="1:9" s="421" customFormat="1" ht="14.85" customHeight="1">
      <c r="A148" s="783"/>
      <c r="B148" s="785"/>
      <c r="C148" s="517" t="s">
        <v>4383</v>
      </c>
      <c r="D148" s="432">
        <v>56</v>
      </c>
      <c r="E148" s="433">
        <v>48</v>
      </c>
      <c r="F148" s="434">
        <f t="shared" si="2"/>
        <v>2688</v>
      </c>
      <c r="G148" s="588">
        <v>292</v>
      </c>
      <c r="H148" s="426">
        <v>101</v>
      </c>
      <c r="I148" s="416">
        <v>1914</v>
      </c>
    </row>
    <row r="149" spans="1:9" s="421" customFormat="1" ht="14.85" customHeight="1">
      <c r="A149" s="783"/>
      <c r="B149" s="785"/>
      <c r="C149" s="517" t="s">
        <v>4564</v>
      </c>
      <c r="D149" s="432">
        <v>200</v>
      </c>
      <c r="E149" s="433">
        <v>2</v>
      </c>
      <c r="F149" s="434">
        <f>D149*E149</f>
        <v>400</v>
      </c>
      <c r="G149" s="588">
        <v>296</v>
      </c>
      <c r="H149" s="426">
        <v>101</v>
      </c>
      <c r="I149" s="416">
        <v>1914</v>
      </c>
    </row>
    <row r="150" spans="1:9" s="421" customFormat="1" ht="14.85" customHeight="1">
      <c r="A150" s="783"/>
      <c r="B150" s="785"/>
      <c r="C150" s="517" t="s">
        <v>4565</v>
      </c>
      <c r="D150" s="432">
        <v>500</v>
      </c>
      <c r="E150" s="433">
        <v>2</v>
      </c>
      <c r="F150" s="434">
        <f>D150*E150</f>
        <v>1000</v>
      </c>
      <c r="G150" s="588">
        <v>296</v>
      </c>
      <c r="H150" s="426">
        <v>101</v>
      </c>
      <c r="I150" s="416">
        <v>1914</v>
      </c>
    </row>
    <row r="151" spans="1:9" s="421" customFormat="1" ht="14.85" customHeight="1">
      <c r="A151" s="783"/>
      <c r="B151" s="785"/>
      <c r="C151" s="517" t="s">
        <v>4566</v>
      </c>
      <c r="D151" s="432">
        <v>300</v>
      </c>
      <c r="E151" s="433">
        <v>6</v>
      </c>
      <c r="F151" s="434">
        <f t="shared" si="2"/>
        <v>1800</v>
      </c>
      <c r="G151" s="588">
        <v>297</v>
      </c>
      <c r="H151" s="426">
        <v>101</v>
      </c>
      <c r="I151" s="416">
        <v>1914</v>
      </c>
    </row>
    <row r="152" spans="1:9" s="421" customFormat="1" ht="14.85" customHeight="1">
      <c r="A152" s="783"/>
      <c r="B152" s="785"/>
      <c r="C152" s="517" t="s">
        <v>4567</v>
      </c>
      <c r="D152" s="432">
        <v>250</v>
      </c>
      <c r="E152" s="433">
        <v>2</v>
      </c>
      <c r="F152" s="434">
        <f t="shared" si="2"/>
        <v>500</v>
      </c>
      <c r="G152" s="588">
        <v>297</v>
      </c>
      <c r="H152" s="426">
        <v>101</v>
      </c>
      <c r="I152" s="416">
        <v>1914</v>
      </c>
    </row>
    <row r="153" spans="1:9" s="421" customFormat="1" ht="14.85" customHeight="1">
      <c r="A153" s="783"/>
      <c r="B153" s="785"/>
      <c r="C153" s="517" t="s">
        <v>4568</v>
      </c>
      <c r="D153" s="432">
        <v>50</v>
      </c>
      <c r="E153" s="433">
        <v>10</v>
      </c>
      <c r="F153" s="434">
        <f t="shared" si="2"/>
        <v>500</v>
      </c>
      <c r="G153" s="588">
        <v>297</v>
      </c>
      <c r="H153" s="426">
        <v>101</v>
      </c>
      <c r="I153" s="416">
        <v>1914</v>
      </c>
    </row>
    <row r="154" spans="1:9" s="421" customFormat="1" ht="14.85" customHeight="1">
      <c r="A154" s="783"/>
      <c r="B154" s="785"/>
      <c r="C154" s="517" t="s">
        <v>4569</v>
      </c>
      <c r="D154" s="432">
        <v>150</v>
      </c>
      <c r="E154" s="433">
        <v>4</v>
      </c>
      <c r="F154" s="434">
        <f t="shared" si="2"/>
        <v>600</v>
      </c>
      <c r="G154" s="588">
        <v>297</v>
      </c>
      <c r="H154" s="426">
        <v>101</v>
      </c>
      <c r="I154" s="416">
        <v>1914</v>
      </c>
    </row>
    <row r="155" spans="1:9" s="421" customFormat="1" ht="14.85" customHeight="1">
      <c r="A155" s="783"/>
      <c r="B155" s="785"/>
      <c r="C155" s="517" t="s">
        <v>4570</v>
      </c>
      <c r="D155" s="432">
        <v>36</v>
      </c>
      <c r="E155" s="433">
        <v>24</v>
      </c>
      <c r="F155" s="434">
        <f t="shared" si="2"/>
        <v>864</v>
      </c>
      <c r="G155" s="588">
        <v>297</v>
      </c>
      <c r="H155" s="426">
        <v>101</v>
      </c>
      <c r="I155" s="416">
        <v>1914</v>
      </c>
    </row>
    <row r="156" spans="1:9" s="421" customFormat="1" ht="14.85" customHeight="1">
      <c r="A156" s="783"/>
      <c r="B156" s="785"/>
      <c r="C156" s="517" t="s">
        <v>4571</v>
      </c>
      <c r="D156" s="432">
        <v>36</v>
      </c>
      <c r="E156" s="433">
        <v>24</v>
      </c>
      <c r="F156" s="434">
        <f t="shared" si="2"/>
        <v>864</v>
      </c>
      <c r="G156" s="588">
        <v>297</v>
      </c>
      <c r="H156" s="426">
        <v>101</v>
      </c>
      <c r="I156" s="416">
        <v>1914</v>
      </c>
    </row>
    <row r="157" spans="1:9" s="421" customFormat="1" ht="14.85" customHeight="1">
      <c r="A157" s="783"/>
      <c r="B157" s="785"/>
      <c r="C157" s="517" t="s">
        <v>4572</v>
      </c>
      <c r="D157" s="432">
        <v>50</v>
      </c>
      <c r="E157" s="433">
        <v>24</v>
      </c>
      <c r="F157" s="434">
        <f t="shared" si="2"/>
        <v>1200</v>
      </c>
      <c r="G157" s="588">
        <v>297</v>
      </c>
      <c r="H157" s="426">
        <v>101</v>
      </c>
      <c r="I157" s="416">
        <v>1914</v>
      </c>
    </row>
    <row r="158" spans="1:9" s="421" customFormat="1" ht="14.85" customHeight="1">
      <c r="A158" s="783"/>
      <c r="B158" s="785"/>
      <c r="C158" s="517" t="s">
        <v>4573</v>
      </c>
      <c r="D158" s="432">
        <v>160</v>
      </c>
      <c r="E158" s="433">
        <v>12</v>
      </c>
      <c r="F158" s="434">
        <f t="shared" si="2"/>
        <v>1920</v>
      </c>
      <c r="G158" s="588">
        <v>297</v>
      </c>
      <c r="H158" s="426">
        <v>101</v>
      </c>
      <c r="I158" s="416">
        <v>1914</v>
      </c>
    </row>
    <row r="159" spans="1:9" s="421" customFormat="1" ht="14.85" customHeight="1">
      <c r="A159" s="783"/>
      <c r="B159" s="785"/>
      <c r="C159" s="517" t="s">
        <v>4574</v>
      </c>
      <c r="D159" s="432">
        <v>15000</v>
      </c>
      <c r="E159" s="433">
        <v>1</v>
      </c>
      <c r="F159" s="434">
        <f t="shared" si="2"/>
        <v>15000</v>
      </c>
      <c r="G159" s="588">
        <v>297</v>
      </c>
      <c r="H159" s="426">
        <v>101</v>
      </c>
      <c r="I159" s="416">
        <v>1914</v>
      </c>
    </row>
    <row r="160" spans="1:9" s="421" customFormat="1" ht="14.85" customHeight="1">
      <c r="A160" s="783"/>
      <c r="B160" s="785"/>
      <c r="C160" s="517" t="s">
        <v>2716</v>
      </c>
      <c r="D160" s="432">
        <v>80</v>
      </c>
      <c r="E160" s="433">
        <v>4</v>
      </c>
      <c r="F160" s="434">
        <f t="shared" si="2"/>
        <v>320</v>
      </c>
      <c r="G160" s="588">
        <v>298</v>
      </c>
      <c r="H160" s="426">
        <v>101</v>
      </c>
      <c r="I160" s="416">
        <v>1914</v>
      </c>
    </row>
    <row r="161" spans="1:9" s="421" customFormat="1" ht="14.85" customHeight="1">
      <c r="A161" s="783"/>
      <c r="B161" s="785"/>
      <c r="C161" s="517" t="s">
        <v>2715</v>
      </c>
      <c r="D161" s="432">
        <v>50</v>
      </c>
      <c r="E161" s="433">
        <v>6</v>
      </c>
      <c r="F161" s="434">
        <f t="shared" si="2"/>
        <v>300</v>
      </c>
      <c r="G161" s="588">
        <v>298</v>
      </c>
      <c r="H161" s="426">
        <v>101</v>
      </c>
      <c r="I161" s="416">
        <v>1914</v>
      </c>
    </row>
    <row r="162" spans="1:9" s="421" customFormat="1" ht="14.85" customHeight="1">
      <c r="A162" s="783"/>
      <c r="B162" s="785"/>
      <c r="C162" s="517" t="s">
        <v>4575</v>
      </c>
      <c r="D162" s="432">
        <v>550</v>
      </c>
      <c r="E162" s="433">
        <v>6</v>
      </c>
      <c r="F162" s="434">
        <f t="shared" si="2"/>
        <v>3300</v>
      </c>
      <c r="G162" s="588">
        <v>298</v>
      </c>
      <c r="H162" s="426">
        <v>101</v>
      </c>
      <c r="I162" s="416">
        <v>1914</v>
      </c>
    </row>
    <row r="163" spans="1:9" s="421" customFormat="1" ht="14.85" customHeight="1">
      <c r="A163" s="783"/>
      <c r="B163" s="785"/>
      <c r="C163" s="517" t="s">
        <v>4576</v>
      </c>
      <c r="D163" s="432">
        <v>800</v>
      </c>
      <c r="E163" s="433">
        <v>12</v>
      </c>
      <c r="F163" s="434">
        <f t="shared" si="2"/>
        <v>9600</v>
      </c>
      <c r="G163" s="588">
        <v>298</v>
      </c>
      <c r="H163" s="426">
        <v>101</v>
      </c>
      <c r="I163" s="416">
        <v>1914</v>
      </c>
    </row>
    <row r="164" spans="1:9" s="421" customFormat="1" ht="14.85" customHeight="1">
      <c r="A164" s="783"/>
      <c r="B164" s="785"/>
      <c r="C164" s="517" t="s">
        <v>4577</v>
      </c>
      <c r="D164" s="432">
        <v>16000</v>
      </c>
      <c r="E164" s="433">
        <v>1</v>
      </c>
      <c r="F164" s="434">
        <f t="shared" si="2"/>
        <v>16000</v>
      </c>
      <c r="G164" s="588">
        <v>298</v>
      </c>
      <c r="H164" s="426">
        <v>101</v>
      </c>
      <c r="I164" s="416">
        <v>1914</v>
      </c>
    </row>
    <row r="165" spans="1:9" s="421" customFormat="1" ht="14.85" customHeight="1">
      <c r="A165" s="783"/>
      <c r="B165" s="785"/>
      <c r="C165" s="517" t="s">
        <v>4578</v>
      </c>
      <c r="D165" s="432">
        <v>25000</v>
      </c>
      <c r="E165" s="433">
        <v>1</v>
      </c>
      <c r="F165" s="434">
        <f t="shared" si="2"/>
        <v>25000</v>
      </c>
      <c r="G165" s="588">
        <v>298</v>
      </c>
      <c r="H165" s="426">
        <v>101</v>
      </c>
      <c r="I165" s="416">
        <v>1914</v>
      </c>
    </row>
    <row r="166" spans="1:9" s="421" customFormat="1" ht="14.85" customHeight="1">
      <c r="A166" s="783"/>
      <c r="B166" s="785"/>
      <c r="C166" s="517" t="s">
        <v>4579</v>
      </c>
      <c r="D166" s="432">
        <v>25</v>
      </c>
      <c r="E166" s="433">
        <v>24</v>
      </c>
      <c r="F166" s="434">
        <f t="shared" si="2"/>
        <v>600</v>
      </c>
      <c r="G166" s="588">
        <v>298</v>
      </c>
      <c r="H166" s="426">
        <v>101</v>
      </c>
      <c r="I166" s="416">
        <v>1914</v>
      </c>
    </row>
    <row r="167" spans="1:9" s="421" customFormat="1" ht="14.85" customHeight="1">
      <c r="A167" s="783"/>
      <c r="B167" s="785"/>
      <c r="C167" s="517" t="s">
        <v>4580</v>
      </c>
      <c r="D167" s="432">
        <v>15</v>
      </c>
      <c r="E167" s="433">
        <v>24</v>
      </c>
      <c r="F167" s="434">
        <f t="shared" si="2"/>
        <v>360</v>
      </c>
      <c r="G167" s="588">
        <v>298</v>
      </c>
      <c r="H167" s="426">
        <v>101</v>
      </c>
      <c r="I167" s="416">
        <v>1914</v>
      </c>
    </row>
    <row r="168" spans="1:9" s="421" customFormat="1" ht="14.85" customHeight="1">
      <c r="A168" s="783"/>
      <c r="B168" s="785"/>
      <c r="C168" s="517" t="s">
        <v>430</v>
      </c>
      <c r="D168" s="432">
        <v>12</v>
      </c>
      <c r="E168" s="433">
        <v>24</v>
      </c>
      <c r="F168" s="434">
        <f t="shared" si="2"/>
        <v>288</v>
      </c>
      <c r="G168" s="588">
        <v>298</v>
      </c>
      <c r="H168" s="426">
        <v>101</v>
      </c>
      <c r="I168" s="416">
        <v>1914</v>
      </c>
    </row>
    <row r="169" spans="1:9" s="421" customFormat="1" ht="14.85" customHeight="1">
      <c r="A169" s="783"/>
      <c r="B169" s="785"/>
      <c r="C169" s="517" t="s">
        <v>2902</v>
      </c>
      <c r="D169" s="432">
        <v>10</v>
      </c>
      <c r="E169" s="433">
        <v>24</v>
      </c>
      <c r="F169" s="434">
        <f t="shared" si="2"/>
        <v>240</v>
      </c>
      <c r="G169" s="588">
        <v>298</v>
      </c>
      <c r="H169" s="426">
        <v>101</v>
      </c>
      <c r="I169" s="416">
        <v>1914</v>
      </c>
    </row>
    <row r="170" spans="1:9" s="421" customFormat="1" ht="14.85" customHeight="1">
      <c r="A170" s="783"/>
      <c r="B170" s="785"/>
      <c r="C170" s="517" t="s">
        <v>4581</v>
      </c>
      <c r="D170" s="432">
        <v>3</v>
      </c>
      <c r="E170" s="433">
        <v>26</v>
      </c>
      <c r="F170" s="434">
        <f t="shared" si="2"/>
        <v>78</v>
      </c>
      <c r="G170" s="588">
        <v>298</v>
      </c>
      <c r="H170" s="426">
        <v>101</v>
      </c>
      <c r="I170" s="416">
        <v>1914</v>
      </c>
    </row>
    <row r="171" spans="1:9" s="421" customFormat="1" ht="14.85" customHeight="1">
      <c r="A171" s="783"/>
      <c r="B171" s="785"/>
      <c r="C171" s="517" t="s">
        <v>4582</v>
      </c>
      <c r="D171" s="432">
        <v>3</v>
      </c>
      <c r="E171" s="433">
        <v>27</v>
      </c>
      <c r="F171" s="434">
        <f t="shared" si="2"/>
        <v>81</v>
      </c>
      <c r="G171" s="588">
        <v>298</v>
      </c>
      <c r="H171" s="426">
        <v>101</v>
      </c>
      <c r="I171" s="416">
        <v>1914</v>
      </c>
    </row>
    <row r="172" spans="1:9" s="421" customFormat="1" ht="14.85" customHeight="1">
      <c r="A172" s="783"/>
      <c r="B172" s="785"/>
      <c r="C172" s="517" t="s">
        <v>4583</v>
      </c>
      <c r="D172" s="432">
        <v>3</v>
      </c>
      <c r="E172" s="433">
        <v>30</v>
      </c>
      <c r="F172" s="434">
        <f t="shared" si="2"/>
        <v>90</v>
      </c>
      <c r="G172" s="588">
        <v>298</v>
      </c>
      <c r="H172" s="426">
        <v>101</v>
      </c>
      <c r="I172" s="416">
        <v>1914</v>
      </c>
    </row>
    <row r="173" spans="1:9" s="421" customFormat="1" ht="14.85" customHeight="1">
      <c r="A173" s="783"/>
      <c r="B173" s="785"/>
      <c r="C173" s="517" t="s">
        <v>4584</v>
      </c>
      <c r="D173" s="432">
        <v>3</v>
      </c>
      <c r="E173" s="433">
        <v>30</v>
      </c>
      <c r="F173" s="434">
        <f t="shared" si="2"/>
        <v>90</v>
      </c>
      <c r="G173" s="588">
        <v>298</v>
      </c>
      <c r="H173" s="426">
        <v>101</v>
      </c>
      <c r="I173" s="416">
        <v>1914</v>
      </c>
    </row>
    <row r="174" spans="1:9" s="421" customFormat="1" ht="14.85" customHeight="1">
      <c r="A174" s="783"/>
      <c r="B174" s="785"/>
      <c r="C174" s="517" t="s">
        <v>4585</v>
      </c>
      <c r="D174" s="432">
        <v>3</v>
      </c>
      <c r="E174" s="433">
        <v>30</v>
      </c>
      <c r="F174" s="434">
        <f t="shared" si="2"/>
        <v>90</v>
      </c>
      <c r="G174" s="588">
        <v>298</v>
      </c>
      <c r="H174" s="426">
        <v>101</v>
      </c>
      <c r="I174" s="416">
        <v>1914</v>
      </c>
    </row>
    <row r="175" spans="1:9" s="421" customFormat="1" ht="14.85" customHeight="1">
      <c r="A175" s="783"/>
      <c r="B175" s="785"/>
      <c r="C175" s="517" t="s">
        <v>4586</v>
      </c>
      <c r="D175" s="432">
        <v>3</v>
      </c>
      <c r="E175" s="433">
        <v>30</v>
      </c>
      <c r="F175" s="434">
        <f>D175*E175</f>
        <v>90</v>
      </c>
      <c r="G175" s="588">
        <v>298</v>
      </c>
      <c r="H175" s="426">
        <v>101</v>
      </c>
      <c r="I175" s="416">
        <v>1914</v>
      </c>
    </row>
    <row r="176" spans="1:9" s="421" customFormat="1" ht="14.85" customHeight="1">
      <c r="A176" s="783"/>
      <c r="B176" s="785"/>
      <c r="C176" s="517" t="s">
        <v>4587</v>
      </c>
      <c r="D176" s="432">
        <v>3</v>
      </c>
      <c r="E176" s="433">
        <v>30</v>
      </c>
      <c r="F176" s="434">
        <f>D176*E176</f>
        <v>90</v>
      </c>
      <c r="G176" s="588">
        <v>298</v>
      </c>
      <c r="H176" s="426">
        <v>101</v>
      </c>
      <c r="I176" s="416">
        <v>1914</v>
      </c>
    </row>
    <row r="177" spans="1:9" s="421" customFormat="1" ht="14.85" customHeight="1">
      <c r="A177" s="783"/>
      <c r="B177" s="785"/>
      <c r="C177" s="517" t="s">
        <v>4588</v>
      </c>
      <c r="D177" s="432">
        <v>3</v>
      </c>
      <c r="E177" s="433">
        <v>30</v>
      </c>
      <c r="F177" s="434">
        <f>D177*E177</f>
        <v>90</v>
      </c>
      <c r="G177" s="588">
        <v>298</v>
      </c>
      <c r="H177" s="426">
        <v>101</v>
      </c>
      <c r="I177" s="416">
        <v>1914</v>
      </c>
    </row>
    <row r="178" spans="1:9" s="421" customFormat="1" ht="15.75" customHeight="1">
      <c r="A178" s="792" t="s">
        <v>4462</v>
      </c>
      <c r="B178" s="786" t="s">
        <v>4463</v>
      </c>
      <c r="C178" s="517" t="s">
        <v>4589</v>
      </c>
      <c r="D178" s="432">
        <v>9000</v>
      </c>
      <c r="E178" s="435">
        <v>1</v>
      </c>
      <c r="F178" s="434">
        <f>D178*E178</f>
        <v>9000</v>
      </c>
      <c r="G178" s="589" t="s">
        <v>4404</v>
      </c>
      <c r="H178" s="429" t="s">
        <v>4405</v>
      </c>
      <c r="I178" s="416">
        <v>2932</v>
      </c>
    </row>
    <row r="179" spans="1:9" s="421" customFormat="1" ht="15">
      <c r="A179" s="793"/>
      <c r="B179" s="786"/>
      <c r="C179" s="517" t="s">
        <v>4590</v>
      </c>
      <c r="D179" s="432">
        <v>350</v>
      </c>
      <c r="E179" s="435">
        <v>60</v>
      </c>
      <c r="F179" s="434">
        <f>D179*E179</f>
        <v>21000</v>
      </c>
      <c r="G179" s="589" t="s">
        <v>4406</v>
      </c>
      <c r="H179" s="429" t="s">
        <v>4405</v>
      </c>
      <c r="I179" s="416">
        <v>2932</v>
      </c>
    </row>
    <row r="180" spans="1:9" s="421" customFormat="1" ht="15">
      <c r="A180" s="793"/>
      <c r="B180" s="786"/>
      <c r="C180" s="517" t="s">
        <v>2612</v>
      </c>
      <c r="D180" s="432">
        <v>20000</v>
      </c>
      <c r="E180" s="435">
        <v>1</v>
      </c>
      <c r="F180" s="434">
        <f t="shared" ref="F180:F196" si="3">D180*E180</f>
        <v>20000</v>
      </c>
      <c r="G180" s="589">
        <v>241</v>
      </c>
      <c r="H180" s="429">
        <v>101</v>
      </c>
      <c r="I180" s="416">
        <v>2932</v>
      </c>
    </row>
    <row r="181" spans="1:9" s="421" customFormat="1" ht="15">
      <c r="A181" s="793"/>
      <c r="B181" s="786"/>
      <c r="C181" s="517" t="s">
        <v>4591</v>
      </c>
      <c r="D181" s="432">
        <v>25</v>
      </c>
      <c r="E181" s="435">
        <v>200</v>
      </c>
      <c r="F181" s="434">
        <f>D181*E181</f>
        <v>5000</v>
      </c>
      <c r="G181" s="589">
        <v>243</v>
      </c>
      <c r="H181" s="429">
        <v>101</v>
      </c>
      <c r="I181" s="416">
        <v>2932</v>
      </c>
    </row>
    <row r="182" spans="1:9" s="421" customFormat="1" ht="15">
      <c r="A182" s="793"/>
      <c r="B182" s="786"/>
      <c r="C182" s="517" t="s">
        <v>4419</v>
      </c>
      <c r="D182" s="432">
        <v>25</v>
      </c>
      <c r="E182" s="435">
        <v>400</v>
      </c>
      <c r="F182" s="434">
        <f t="shared" si="3"/>
        <v>10000</v>
      </c>
      <c r="G182" s="589">
        <v>244</v>
      </c>
      <c r="H182" s="429">
        <v>101</v>
      </c>
      <c r="I182" s="416">
        <v>2932</v>
      </c>
    </row>
    <row r="183" spans="1:9" s="421" customFormat="1" ht="15">
      <c r="A183" s="793"/>
      <c r="B183" s="786"/>
      <c r="C183" s="517" t="s">
        <v>1216</v>
      </c>
      <c r="D183" s="432">
        <v>1000</v>
      </c>
      <c r="E183" s="435">
        <v>20</v>
      </c>
      <c r="F183" s="434">
        <f t="shared" si="3"/>
        <v>20000</v>
      </c>
      <c r="G183" s="589">
        <v>253</v>
      </c>
      <c r="H183" s="429">
        <v>101</v>
      </c>
      <c r="I183" s="416">
        <v>2932</v>
      </c>
    </row>
    <row r="184" spans="1:9" s="421" customFormat="1" ht="15">
      <c r="A184" s="793"/>
      <c r="B184" s="786"/>
      <c r="C184" s="517" t="s">
        <v>4424</v>
      </c>
      <c r="D184" s="432">
        <v>5000</v>
      </c>
      <c r="E184" s="435">
        <v>1</v>
      </c>
      <c r="F184" s="434">
        <f t="shared" si="3"/>
        <v>5000</v>
      </c>
      <c r="G184" s="589">
        <v>254</v>
      </c>
      <c r="H184" s="429">
        <v>101</v>
      </c>
      <c r="I184" s="416">
        <v>2932</v>
      </c>
    </row>
    <row r="185" spans="1:9" s="421" customFormat="1" ht="15">
      <c r="A185" s="793"/>
      <c r="B185" s="786"/>
      <c r="C185" s="517" t="s">
        <v>1217</v>
      </c>
      <c r="D185" s="432">
        <v>250</v>
      </c>
      <c r="E185" s="435">
        <v>40</v>
      </c>
      <c r="F185" s="434">
        <f>D185*E185</f>
        <v>10000</v>
      </c>
      <c r="G185" s="589">
        <v>261</v>
      </c>
      <c r="H185" s="429">
        <v>101</v>
      </c>
      <c r="I185" s="416">
        <v>2932</v>
      </c>
    </row>
    <row r="186" spans="1:9" s="421" customFormat="1" ht="15">
      <c r="A186" s="793"/>
      <c r="B186" s="786"/>
      <c r="C186" s="517" t="s">
        <v>493</v>
      </c>
      <c r="D186" s="432">
        <v>25000</v>
      </c>
      <c r="E186" s="435">
        <v>1</v>
      </c>
      <c r="F186" s="434">
        <f>D186*E186</f>
        <v>25000</v>
      </c>
      <c r="G186" s="589">
        <v>262</v>
      </c>
      <c r="H186" s="429">
        <v>101</v>
      </c>
      <c r="I186" s="416">
        <v>2932</v>
      </c>
    </row>
    <row r="187" spans="1:9" s="421" customFormat="1" ht="15">
      <c r="A187" s="793"/>
      <c r="B187" s="786"/>
      <c r="C187" s="517" t="s">
        <v>4592</v>
      </c>
      <c r="D187" s="432">
        <v>200</v>
      </c>
      <c r="E187" s="435">
        <v>50</v>
      </c>
      <c r="F187" s="434">
        <f t="shared" si="3"/>
        <v>10000</v>
      </c>
      <c r="G187" s="589">
        <v>264</v>
      </c>
      <c r="H187" s="429">
        <v>101</v>
      </c>
      <c r="I187" s="416">
        <v>2932</v>
      </c>
    </row>
    <row r="188" spans="1:9" s="421" customFormat="1" ht="15">
      <c r="A188" s="793"/>
      <c r="B188" s="786"/>
      <c r="C188" s="517" t="s">
        <v>4428</v>
      </c>
      <c r="D188" s="432">
        <v>625</v>
      </c>
      <c r="E188" s="435">
        <v>80</v>
      </c>
      <c r="F188" s="434">
        <f t="shared" si="3"/>
        <v>50000</v>
      </c>
      <c r="G188" s="589">
        <v>267</v>
      </c>
      <c r="H188" s="429">
        <v>101</v>
      </c>
      <c r="I188" s="416">
        <v>2932</v>
      </c>
    </row>
    <row r="189" spans="1:9" s="421" customFormat="1" ht="15">
      <c r="A189" s="793"/>
      <c r="B189" s="786"/>
      <c r="C189" s="517" t="s">
        <v>4593</v>
      </c>
      <c r="D189" s="432">
        <v>125</v>
      </c>
      <c r="E189" s="435">
        <v>40</v>
      </c>
      <c r="F189" s="434">
        <f>D189*E189</f>
        <v>5000</v>
      </c>
      <c r="G189" s="589">
        <v>268</v>
      </c>
      <c r="H189" s="429">
        <v>101</v>
      </c>
      <c r="I189" s="416">
        <v>2932</v>
      </c>
    </row>
    <row r="190" spans="1:9" s="421" customFormat="1" ht="15">
      <c r="A190" s="793"/>
      <c r="B190" s="786"/>
      <c r="C190" s="517" t="s">
        <v>616</v>
      </c>
      <c r="D190" s="432">
        <v>1000</v>
      </c>
      <c r="E190" s="435">
        <v>1</v>
      </c>
      <c r="F190" s="434">
        <f t="shared" si="3"/>
        <v>1000</v>
      </c>
      <c r="G190" s="589">
        <v>272</v>
      </c>
      <c r="H190" s="429">
        <v>101</v>
      </c>
      <c r="I190" s="416">
        <v>2932</v>
      </c>
    </row>
    <row r="191" spans="1:9" s="421" customFormat="1" ht="15">
      <c r="A191" s="793"/>
      <c r="B191" s="786"/>
      <c r="C191" s="517" t="s">
        <v>555</v>
      </c>
      <c r="D191" s="432">
        <v>62.5</v>
      </c>
      <c r="E191" s="435">
        <v>80</v>
      </c>
      <c r="F191" s="434">
        <f t="shared" si="3"/>
        <v>5000</v>
      </c>
      <c r="G191" s="589">
        <v>274</v>
      </c>
      <c r="H191" s="429">
        <v>101</v>
      </c>
      <c r="I191" s="416">
        <v>2932</v>
      </c>
    </row>
    <row r="192" spans="1:9" s="421" customFormat="1" ht="15">
      <c r="A192" s="793"/>
      <c r="B192" s="786"/>
      <c r="C192" s="517" t="s">
        <v>1262</v>
      </c>
      <c r="D192" s="432">
        <v>5000</v>
      </c>
      <c r="E192" s="435">
        <v>1</v>
      </c>
      <c r="F192" s="434">
        <f>D192*E192</f>
        <v>5000</v>
      </c>
      <c r="G192" s="589">
        <v>283</v>
      </c>
      <c r="H192" s="429">
        <v>101</v>
      </c>
      <c r="I192" s="416">
        <v>2932</v>
      </c>
    </row>
    <row r="193" spans="1:12" s="421" customFormat="1" ht="15">
      <c r="A193" s="793"/>
      <c r="B193" s="786"/>
      <c r="C193" s="517" t="s">
        <v>1219</v>
      </c>
      <c r="D193" s="432">
        <v>625</v>
      </c>
      <c r="E193" s="435">
        <v>32</v>
      </c>
      <c r="F193" s="434">
        <f t="shared" si="3"/>
        <v>20000</v>
      </c>
      <c r="G193" s="589">
        <v>284</v>
      </c>
      <c r="H193" s="429">
        <v>101</v>
      </c>
      <c r="I193" s="416">
        <v>2932</v>
      </c>
    </row>
    <row r="194" spans="1:12" s="421" customFormat="1" ht="15">
      <c r="A194" s="793"/>
      <c r="B194" s="786"/>
      <c r="C194" s="517" t="s">
        <v>1263</v>
      </c>
      <c r="D194" s="432">
        <v>10000</v>
      </c>
      <c r="E194" s="435">
        <v>1</v>
      </c>
      <c r="F194" s="434">
        <f>D194*E194</f>
        <v>10000</v>
      </c>
      <c r="G194" s="589">
        <v>286</v>
      </c>
      <c r="H194" s="429">
        <v>101</v>
      </c>
      <c r="I194" s="416">
        <v>2932</v>
      </c>
    </row>
    <row r="195" spans="1:12" s="421" customFormat="1" ht="15">
      <c r="A195" s="793"/>
      <c r="B195" s="786"/>
      <c r="C195" s="517" t="s">
        <v>4594</v>
      </c>
      <c r="D195" s="432">
        <v>10000</v>
      </c>
      <c r="E195" s="435">
        <v>1</v>
      </c>
      <c r="F195" s="434">
        <f t="shared" si="3"/>
        <v>10000</v>
      </c>
      <c r="G195" s="589">
        <v>287</v>
      </c>
      <c r="H195" s="429">
        <v>101</v>
      </c>
      <c r="I195" s="416">
        <v>2932</v>
      </c>
    </row>
    <row r="196" spans="1:12" s="421" customFormat="1" ht="15">
      <c r="A196" s="793"/>
      <c r="B196" s="786"/>
      <c r="C196" s="517" t="s">
        <v>4440</v>
      </c>
      <c r="D196" s="432">
        <v>20000</v>
      </c>
      <c r="E196" s="435">
        <v>1</v>
      </c>
      <c r="F196" s="434">
        <f t="shared" si="3"/>
        <v>20000</v>
      </c>
      <c r="G196" s="589">
        <v>291</v>
      </c>
      <c r="H196" s="429">
        <v>101</v>
      </c>
      <c r="I196" s="416">
        <v>2932</v>
      </c>
    </row>
    <row r="197" spans="1:12" s="421" customFormat="1" ht="15">
      <c r="A197" s="793"/>
      <c r="B197" s="786"/>
      <c r="C197" s="517" t="s">
        <v>4442</v>
      </c>
      <c r="D197" s="432">
        <v>125</v>
      </c>
      <c r="E197" s="435">
        <v>80</v>
      </c>
      <c r="F197" s="434">
        <f>D197*E197</f>
        <v>10000</v>
      </c>
      <c r="G197" s="589">
        <v>292</v>
      </c>
      <c r="H197" s="429">
        <v>101</v>
      </c>
      <c r="I197" s="416">
        <v>2932</v>
      </c>
    </row>
    <row r="198" spans="1:12" s="421" customFormat="1" ht="15">
      <c r="A198" s="793"/>
      <c r="B198" s="786"/>
      <c r="C198" s="517" t="s">
        <v>2699</v>
      </c>
      <c r="D198" s="432">
        <v>500</v>
      </c>
      <c r="E198" s="435">
        <v>30</v>
      </c>
      <c r="F198" s="434">
        <f>D198*E198</f>
        <v>15000</v>
      </c>
      <c r="G198" s="589">
        <v>293</v>
      </c>
      <c r="H198" s="429">
        <v>101</v>
      </c>
      <c r="I198" s="416">
        <v>2932</v>
      </c>
    </row>
    <row r="199" spans="1:12" s="421" customFormat="1" ht="15">
      <c r="A199" s="793"/>
      <c r="B199" s="786"/>
      <c r="C199" s="517" t="s">
        <v>4444</v>
      </c>
      <c r="D199" s="432">
        <v>35000</v>
      </c>
      <c r="E199" s="435">
        <v>1</v>
      </c>
      <c r="F199" s="434">
        <f>D199*E199</f>
        <v>35000</v>
      </c>
      <c r="G199" s="589">
        <v>297</v>
      </c>
      <c r="H199" s="429">
        <v>101</v>
      </c>
      <c r="I199" s="416">
        <v>2932</v>
      </c>
    </row>
    <row r="200" spans="1:12" s="421" customFormat="1" ht="15">
      <c r="A200" s="793"/>
      <c r="B200" s="786"/>
      <c r="C200" s="517" t="s">
        <v>607</v>
      </c>
      <c r="D200" s="432">
        <v>15000</v>
      </c>
      <c r="E200" s="435">
        <v>1</v>
      </c>
      <c r="F200" s="434">
        <f>D200*E200</f>
        <v>15000</v>
      </c>
      <c r="G200" s="589">
        <v>298</v>
      </c>
      <c r="H200" s="429">
        <v>101</v>
      </c>
      <c r="I200" s="416">
        <v>2932</v>
      </c>
    </row>
    <row r="201" spans="1:12" s="421" customFormat="1" ht="15">
      <c r="A201" s="793"/>
      <c r="B201" s="786"/>
      <c r="C201" s="517" t="s">
        <v>3292</v>
      </c>
      <c r="D201" s="432">
        <v>125</v>
      </c>
      <c r="E201" s="435">
        <v>80</v>
      </c>
      <c r="F201" s="434">
        <f>D201*E201</f>
        <v>10000</v>
      </c>
      <c r="G201" s="589">
        <v>299</v>
      </c>
      <c r="H201" s="429">
        <v>101</v>
      </c>
      <c r="I201" s="416">
        <v>2932</v>
      </c>
    </row>
    <row r="202" spans="1:12" ht="12" customHeight="1">
      <c r="A202" s="793"/>
      <c r="B202" s="786" t="s">
        <v>4875</v>
      </c>
      <c r="C202" s="460" t="s">
        <v>341</v>
      </c>
      <c r="D202" s="432">
        <v>14458.333333333334</v>
      </c>
      <c r="E202" s="436">
        <v>12</v>
      </c>
      <c r="F202" s="434">
        <v>173500</v>
      </c>
      <c r="G202" s="297">
        <v>111</v>
      </c>
      <c r="H202" s="430">
        <v>101</v>
      </c>
      <c r="I202" s="416">
        <v>2932</v>
      </c>
      <c r="J202" s="422">
        <v>0</v>
      </c>
      <c r="K202" s="423"/>
    </row>
    <row r="203" spans="1:12">
      <c r="A203" s="793"/>
      <c r="B203" s="786"/>
      <c r="C203" s="460" t="s">
        <v>795</v>
      </c>
      <c r="D203" s="432">
        <v>4375</v>
      </c>
      <c r="E203" s="436">
        <v>12</v>
      </c>
      <c r="F203" s="434">
        <v>52500</v>
      </c>
      <c r="G203" s="297">
        <v>113</v>
      </c>
      <c r="H203" s="430">
        <v>101</v>
      </c>
      <c r="I203" s="416">
        <v>2932</v>
      </c>
      <c r="J203" s="422">
        <v>30500</v>
      </c>
      <c r="K203" s="423"/>
      <c r="L203" s="423"/>
    </row>
    <row r="204" spans="1:12">
      <c r="A204" s="793"/>
      <c r="B204" s="786"/>
      <c r="C204" s="460" t="s">
        <v>796</v>
      </c>
      <c r="D204" s="432">
        <v>39.215686274509807</v>
      </c>
      <c r="E204" s="436">
        <v>51</v>
      </c>
      <c r="F204" s="434">
        <v>2000.0000000000002</v>
      </c>
      <c r="G204" s="297">
        <v>114</v>
      </c>
      <c r="H204" s="430"/>
      <c r="I204" s="416"/>
      <c r="J204" s="422"/>
      <c r="K204" s="423"/>
      <c r="L204" s="423"/>
    </row>
    <row r="205" spans="1:12">
      <c r="A205" s="793"/>
      <c r="B205" s="786"/>
      <c r="C205" s="460" t="s">
        <v>798</v>
      </c>
      <c r="D205" s="432">
        <v>0.25</v>
      </c>
      <c r="E205" s="436">
        <v>200000</v>
      </c>
      <c r="F205" s="434">
        <v>50000</v>
      </c>
      <c r="G205" s="297">
        <v>122</v>
      </c>
      <c r="H205" s="430"/>
      <c r="I205" s="416"/>
      <c r="J205" s="422"/>
      <c r="K205" s="423"/>
      <c r="L205" s="423"/>
    </row>
    <row r="206" spans="1:12">
      <c r="A206" s="793"/>
      <c r="B206" s="786"/>
      <c r="C206" s="460" t="s">
        <v>3239</v>
      </c>
      <c r="D206" s="432">
        <v>48.780487804878049</v>
      </c>
      <c r="E206" s="436">
        <v>41</v>
      </c>
      <c r="F206" s="434">
        <v>2000</v>
      </c>
      <c r="G206" s="297">
        <v>142</v>
      </c>
      <c r="H206" s="430"/>
      <c r="I206" s="416"/>
      <c r="J206" s="422"/>
      <c r="K206" s="423"/>
      <c r="L206" s="423"/>
    </row>
    <row r="207" spans="1:12">
      <c r="A207" s="793"/>
      <c r="B207" s="786"/>
      <c r="C207" s="460" t="s">
        <v>4595</v>
      </c>
      <c r="D207" s="432">
        <v>22500</v>
      </c>
      <c r="E207" s="436">
        <v>4</v>
      </c>
      <c r="F207" s="434">
        <v>90000</v>
      </c>
      <c r="G207" s="297">
        <v>162</v>
      </c>
      <c r="H207" s="430"/>
      <c r="I207" s="416"/>
      <c r="J207" s="422"/>
      <c r="K207" s="423"/>
      <c r="L207" s="423"/>
    </row>
    <row r="208" spans="1:12">
      <c r="A208" s="793"/>
      <c r="B208" s="786"/>
      <c r="C208" s="460" t="s">
        <v>4596</v>
      </c>
      <c r="D208" s="432">
        <v>6666.666666666667</v>
      </c>
      <c r="E208" s="436">
        <v>3</v>
      </c>
      <c r="F208" s="434">
        <v>20000</v>
      </c>
      <c r="G208" s="297">
        <v>165</v>
      </c>
      <c r="H208" s="430"/>
      <c r="I208" s="416"/>
      <c r="J208" s="422"/>
      <c r="K208" s="423"/>
      <c r="L208" s="423"/>
    </row>
    <row r="209" spans="1:12">
      <c r="A209" s="793"/>
      <c r="B209" s="786"/>
      <c r="C209" s="187" t="s">
        <v>4597</v>
      </c>
      <c r="D209" s="432">
        <v>12500</v>
      </c>
      <c r="E209" s="436">
        <v>4</v>
      </c>
      <c r="F209" s="434">
        <v>50000</v>
      </c>
      <c r="G209" s="297">
        <v>166</v>
      </c>
      <c r="H209" s="430"/>
      <c r="I209" s="416"/>
      <c r="J209" s="422"/>
      <c r="K209" s="423"/>
      <c r="L209" s="423"/>
    </row>
    <row r="210" spans="1:12">
      <c r="A210" s="793"/>
      <c r="B210" s="786"/>
      <c r="C210" s="460" t="s">
        <v>4598</v>
      </c>
      <c r="D210" s="432">
        <v>30000</v>
      </c>
      <c r="E210" s="436">
        <v>3</v>
      </c>
      <c r="F210" s="434">
        <v>90000</v>
      </c>
      <c r="G210" s="297">
        <v>168</v>
      </c>
      <c r="H210" s="430"/>
      <c r="I210" s="416"/>
      <c r="J210" s="422"/>
      <c r="K210" s="423"/>
      <c r="L210" s="423"/>
    </row>
    <row r="211" spans="1:12">
      <c r="A211" s="793"/>
      <c r="B211" s="786"/>
      <c r="C211" s="460" t="s">
        <v>4599</v>
      </c>
      <c r="D211" s="432">
        <v>55000</v>
      </c>
      <c r="E211" s="436">
        <v>1</v>
      </c>
      <c r="F211" s="434">
        <v>55000</v>
      </c>
      <c r="G211" s="297">
        <v>171</v>
      </c>
      <c r="H211" s="430"/>
      <c r="I211" s="416"/>
      <c r="J211" s="422"/>
      <c r="K211" s="423"/>
      <c r="L211" s="423"/>
    </row>
    <row r="212" spans="1:12">
      <c r="A212" s="793"/>
      <c r="B212" s="786"/>
      <c r="C212" s="460" t="s">
        <v>4599</v>
      </c>
      <c r="D212" s="432">
        <v>45000</v>
      </c>
      <c r="E212" s="436">
        <v>1</v>
      </c>
      <c r="F212" s="434">
        <v>45000</v>
      </c>
      <c r="G212" s="297">
        <v>171</v>
      </c>
      <c r="H212" s="430"/>
      <c r="I212" s="416"/>
      <c r="J212" s="422"/>
      <c r="K212" s="423"/>
      <c r="L212" s="423"/>
    </row>
    <row r="213" spans="1:12">
      <c r="A213" s="793"/>
      <c r="B213" s="786"/>
      <c r="C213" s="460" t="s">
        <v>4599</v>
      </c>
      <c r="D213" s="432">
        <v>50000</v>
      </c>
      <c r="E213" s="436">
        <v>1</v>
      </c>
      <c r="F213" s="434">
        <v>50000</v>
      </c>
      <c r="G213" s="297">
        <v>171</v>
      </c>
      <c r="H213" s="430"/>
      <c r="I213" s="416"/>
      <c r="J213" s="422"/>
      <c r="K213" s="423"/>
      <c r="L213" s="423"/>
    </row>
    <row r="214" spans="1:12">
      <c r="A214" s="793"/>
      <c r="B214" s="786"/>
      <c r="C214" s="460" t="s">
        <v>4599</v>
      </c>
      <c r="D214" s="432">
        <v>50000</v>
      </c>
      <c r="E214" s="436">
        <v>1</v>
      </c>
      <c r="F214" s="434">
        <v>50000</v>
      </c>
      <c r="G214" s="297">
        <v>171</v>
      </c>
      <c r="H214" s="430"/>
      <c r="I214" s="416"/>
      <c r="J214" s="422"/>
      <c r="K214" s="423"/>
      <c r="L214" s="423"/>
    </row>
    <row r="215" spans="1:12">
      <c r="A215" s="793"/>
      <c r="B215" s="786"/>
      <c r="C215" s="460" t="s">
        <v>4599</v>
      </c>
      <c r="D215" s="432">
        <v>50000</v>
      </c>
      <c r="E215" s="436">
        <v>1</v>
      </c>
      <c r="F215" s="434">
        <v>50000</v>
      </c>
      <c r="G215" s="297">
        <v>171</v>
      </c>
      <c r="H215" s="430"/>
      <c r="I215" s="416"/>
      <c r="J215" s="422"/>
      <c r="K215" s="423"/>
      <c r="L215" s="423"/>
    </row>
    <row r="216" spans="1:12">
      <c r="A216" s="793"/>
      <c r="B216" s="786"/>
      <c r="C216" s="460" t="s">
        <v>4599</v>
      </c>
      <c r="D216" s="432">
        <v>50000</v>
      </c>
      <c r="E216" s="436">
        <v>1</v>
      </c>
      <c r="F216" s="434">
        <v>50000</v>
      </c>
      <c r="G216" s="297">
        <v>171</v>
      </c>
      <c r="H216" s="430"/>
      <c r="I216" s="416"/>
      <c r="J216" s="422"/>
      <c r="K216" s="423"/>
      <c r="L216" s="423"/>
    </row>
    <row r="217" spans="1:12">
      <c r="A217" s="793"/>
      <c r="B217" s="786"/>
      <c r="C217" s="460" t="s">
        <v>4599</v>
      </c>
      <c r="D217" s="432">
        <v>90000</v>
      </c>
      <c r="E217" s="436">
        <v>1</v>
      </c>
      <c r="F217" s="434">
        <v>90000</v>
      </c>
      <c r="G217" s="297">
        <v>171</v>
      </c>
      <c r="H217" s="430"/>
      <c r="I217" s="416"/>
      <c r="J217" s="422"/>
      <c r="K217" s="423"/>
      <c r="L217" s="423"/>
    </row>
    <row r="218" spans="1:12">
      <c r="A218" s="793"/>
      <c r="B218" s="786"/>
      <c r="C218" s="460" t="s">
        <v>4599</v>
      </c>
      <c r="D218" s="432">
        <v>50000</v>
      </c>
      <c r="E218" s="436">
        <v>1</v>
      </c>
      <c r="F218" s="434">
        <v>50000</v>
      </c>
      <c r="G218" s="297">
        <v>171</v>
      </c>
      <c r="H218" s="430"/>
      <c r="I218" s="416"/>
      <c r="J218" s="422"/>
      <c r="K218" s="423"/>
      <c r="L218" s="423"/>
    </row>
    <row r="219" spans="1:12">
      <c r="A219" s="793"/>
      <c r="B219" s="786"/>
      <c r="C219" s="460" t="s">
        <v>4599</v>
      </c>
      <c r="D219" s="432">
        <v>45000</v>
      </c>
      <c r="E219" s="436">
        <v>1</v>
      </c>
      <c r="F219" s="434">
        <v>45000</v>
      </c>
      <c r="G219" s="297">
        <v>171</v>
      </c>
      <c r="H219" s="430"/>
      <c r="I219" s="416"/>
      <c r="J219" s="422"/>
      <c r="K219" s="423"/>
      <c r="L219" s="423"/>
    </row>
    <row r="220" spans="1:12">
      <c r="A220" s="793"/>
      <c r="B220" s="786"/>
      <c r="C220" s="460" t="s">
        <v>4599</v>
      </c>
      <c r="D220" s="432">
        <v>45000</v>
      </c>
      <c r="E220" s="436">
        <v>1</v>
      </c>
      <c r="F220" s="434">
        <v>45000</v>
      </c>
      <c r="G220" s="297">
        <v>171</v>
      </c>
      <c r="H220" s="430"/>
      <c r="I220" s="416"/>
      <c r="J220" s="422"/>
      <c r="K220" s="423"/>
      <c r="L220" s="423"/>
    </row>
    <row r="221" spans="1:12">
      <c r="A221" s="793"/>
      <c r="B221" s="786"/>
      <c r="C221" s="460" t="s">
        <v>4599</v>
      </c>
      <c r="D221" s="432">
        <v>45000</v>
      </c>
      <c r="E221" s="436">
        <v>1</v>
      </c>
      <c r="F221" s="434">
        <v>45000</v>
      </c>
      <c r="G221" s="297">
        <v>171</v>
      </c>
      <c r="H221" s="430"/>
      <c r="I221" s="416"/>
      <c r="J221" s="422"/>
      <c r="K221" s="423"/>
      <c r="L221" s="423"/>
    </row>
    <row r="222" spans="1:12">
      <c r="A222" s="793"/>
      <c r="B222" s="786"/>
      <c r="C222" s="460" t="s">
        <v>4599</v>
      </c>
      <c r="D222" s="432">
        <v>40000</v>
      </c>
      <c r="E222" s="436">
        <v>1</v>
      </c>
      <c r="F222" s="434">
        <v>40000</v>
      </c>
      <c r="G222" s="297">
        <v>171</v>
      </c>
      <c r="H222" s="430"/>
      <c r="I222" s="416"/>
      <c r="J222" s="422"/>
      <c r="K222" s="423"/>
      <c r="L222" s="423"/>
    </row>
    <row r="223" spans="1:12">
      <c r="A223" s="793"/>
      <c r="B223" s="786"/>
      <c r="C223" s="460" t="s">
        <v>21</v>
      </c>
      <c r="D223" s="432">
        <v>40000</v>
      </c>
      <c r="E223" s="436">
        <v>1</v>
      </c>
      <c r="F223" s="434">
        <v>40000</v>
      </c>
      <c r="G223" s="297">
        <v>174</v>
      </c>
      <c r="H223" s="430"/>
      <c r="I223" s="416"/>
      <c r="J223" s="422"/>
      <c r="K223" s="423"/>
      <c r="L223" s="423"/>
    </row>
    <row r="224" spans="1:12">
      <c r="A224" s="793"/>
      <c r="B224" s="786"/>
      <c r="C224" s="460" t="s">
        <v>4600</v>
      </c>
      <c r="D224" s="432">
        <v>30000</v>
      </c>
      <c r="E224" s="436">
        <v>1</v>
      </c>
      <c r="F224" s="434">
        <v>30000</v>
      </c>
      <c r="G224" s="297">
        <v>176</v>
      </c>
      <c r="H224" s="430"/>
      <c r="I224" s="416"/>
      <c r="J224" s="422"/>
      <c r="K224" s="423"/>
      <c r="L224" s="423"/>
    </row>
    <row r="225" spans="1:12">
      <c r="A225" s="793"/>
      <c r="B225" s="786"/>
      <c r="C225" s="460" t="s">
        <v>4600</v>
      </c>
      <c r="D225" s="432">
        <v>30000</v>
      </c>
      <c r="E225" s="436">
        <v>1</v>
      </c>
      <c r="F225" s="434">
        <v>30000</v>
      </c>
      <c r="G225" s="297">
        <v>176</v>
      </c>
      <c r="H225" s="430"/>
      <c r="I225" s="416"/>
      <c r="J225" s="422"/>
      <c r="K225" s="423"/>
      <c r="L225" s="423"/>
    </row>
    <row r="226" spans="1:12">
      <c r="A226" s="793"/>
      <c r="B226" s="786"/>
      <c r="C226" s="460" t="s">
        <v>4600</v>
      </c>
      <c r="D226" s="432">
        <v>30000</v>
      </c>
      <c r="E226" s="436">
        <v>1</v>
      </c>
      <c r="F226" s="434">
        <v>30000</v>
      </c>
      <c r="G226" s="297">
        <v>176</v>
      </c>
      <c r="H226" s="430"/>
      <c r="I226" s="416"/>
      <c r="J226" s="422"/>
      <c r="K226" s="423"/>
      <c r="L226" s="423"/>
    </row>
    <row r="227" spans="1:12">
      <c r="A227" s="793"/>
      <c r="B227" s="786"/>
      <c r="C227" s="460" t="s">
        <v>4600</v>
      </c>
      <c r="D227" s="432">
        <v>30000</v>
      </c>
      <c r="E227" s="436">
        <v>1</v>
      </c>
      <c r="F227" s="434">
        <v>30000</v>
      </c>
      <c r="G227" s="297">
        <v>176</v>
      </c>
      <c r="H227" s="430"/>
      <c r="I227" s="416"/>
      <c r="J227" s="422"/>
      <c r="K227" s="423"/>
      <c r="L227" s="423"/>
    </row>
    <row r="228" spans="1:12">
      <c r="A228" s="793"/>
      <c r="B228" s="786"/>
      <c r="C228" s="460" t="s">
        <v>4600</v>
      </c>
      <c r="D228" s="432">
        <v>30000</v>
      </c>
      <c r="E228" s="436">
        <v>1</v>
      </c>
      <c r="F228" s="434">
        <v>30000</v>
      </c>
      <c r="G228" s="297">
        <v>176</v>
      </c>
      <c r="H228" s="430"/>
      <c r="I228" s="416"/>
      <c r="J228" s="422"/>
      <c r="K228" s="423"/>
      <c r="L228" s="423"/>
    </row>
    <row r="229" spans="1:12">
      <c r="A229" s="793"/>
      <c r="B229" s="786"/>
      <c r="C229" s="460" t="s">
        <v>4600</v>
      </c>
      <c r="D229" s="432">
        <v>30000</v>
      </c>
      <c r="E229" s="436">
        <v>1</v>
      </c>
      <c r="F229" s="434">
        <v>30000</v>
      </c>
      <c r="G229" s="297">
        <v>176</v>
      </c>
      <c r="H229" s="430"/>
      <c r="I229" s="416"/>
      <c r="J229" s="422"/>
      <c r="K229" s="423"/>
      <c r="L229" s="423"/>
    </row>
    <row r="230" spans="1:12">
      <c r="A230" s="793"/>
      <c r="B230" s="786"/>
      <c r="C230" s="460" t="s">
        <v>4600</v>
      </c>
      <c r="D230" s="432">
        <v>30000</v>
      </c>
      <c r="E230" s="436">
        <v>1</v>
      </c>
      <c r="F230" s="434">
        <v>30000</v>
      </c>
      <c r="G230" s="297">
        <v>176</v>
      </c>
      <c r="H230" s="430"/>
      <c r="I230" s="416"/>
      <c r="J230" s="422"/>
      <c r="K230" s="423"/>
      <c r="L230" s="423"/>
    </row>
    <row r="231" spans="1:12">
      <c r="A231" s="793"/>
      <c r="B231" s="786"/>
      <c r="C231" s="460" t="s">
        <v>4600</v>
      </c>
      <c r="D231" s="432">
        <v>30000</v>
      </c>
      <c r="E231" s="436">
        <v>1</v>
      </c>
      <c r="F231" s="434">
        <v>30000</v>
      </c>
      <c r="G231" s="297">
        <v>176</v>
      </c>
      <c r="H231" s="430"/>
      <c r="I231" s="416"/>
      <c r="J231" s="422"/>
      <c r="K231" s="423"/>
      <c r="L231" s="423"/>
    </row>
    <row r="232" spans="1:12">
      <c r="A232" s="793"/>
      <c r="B232" s="786"/>
      <c r="C232" s="460" t="s">
        <v>4600</v>
      </c>
      <c r="D232" s="432">
        <v>30000</v>
      </c>
      <c r="E232" s="436">
        <v>1</v>
      </c>
      <c r="F232" s="434">
        <v>30000</v>
      </c>
      <c r="G232" s="297">
        <v>176</v>
      </c>
      <c r="H232" s="430"/>
      <c r="I232" s="416"/>
      <c r="J232" s="422"/>
      <c r="K232" s="423"/>
      <c r="L232" s="423"/>
    </row>
    <row r="233" spans="1:12">
      <c r="A233" s="793"/>
      <c r="B233" s="786"/>
      <c r="C233" s="460" t="s">
        <v>4600</v>
      </c>
      <c r="D233" s="432">
        <v>30000</v>
      </c>
      <c r="E233" s="436">
        <v>1</v>
      </c>
      <c r="F233" s="434">
        <v>30000</v>
      </c>
      <c r="G233" s="297">
        <v>176</v>
      </c>
      <c r="H233" s="430"/>
      <c r="I233" s="416"/>
      <c r="J233" s="422"/>
      <c r="K233" s="423"/>
      <c r="L233" s="423"/>
    </row>
    <row r="234" spans="1:12">
      <c r="A234" s="793"/>
      <c r="B234" s="786"/>
      <c r="C234" s="460" t="s">
        <v>4600</v>
      </c>
      <c r="D234" s="432">
        <v>30000</v>
      </c>
      <c r="E234" s="436">
        <v>1</v>
      </c>
      <c r="F234" s="434">
        <v>30000</v>
      </c>
      <c r="G234" s="297">
        <v>176</v>
      </c>
      <c r="H234" s="430"/>
      <c r="I234" s="416"/>
      <c r="J234" s="422"/>
      <c r="K234" s="423"/>
      <c r="L234" s="423"/>
    </row>
    <row r="235" spans="1:12">
      <c r="A235" s="793"/>
      <c r="B235" s="786"/>
      <c r="C235" s="460" t="s">
        <v>4600</v>
      </c>
      <c r="D235" s="432">
        <v>30000</v>
      </c>
      <c r="E235" s="436">
        <v>1</v>
      </c>
      <c r="F235" s="434">
        <v>30000</v>
      </c>
      <c r="G235" s="297">
        <v>176</v>
      </c>
      <c r="H235" s="430"/>
      <c r="I235" s="416"/>
      <c r="J235" s="422"/>
      <c r="K235" s="423"/>
      <c r="L235" s="423"/>
    </row>
    <row r="236" spans="1:12">
      <c r="A236" s="793"/>
      <c r="B236" s="786"/>
      <c r="C236" s="460" t="s">
        <v>4600</v>
      </c>
      <c r="D236" s="432">
        <v>30000</v>
      </c>
      <c r="E236" s="436">
        <v>1</v>
      </c>
      <c r="F236" s="434">
        <v>30000</v>
      </c>
      <c r="G236" s="297">
        <v>176</v>
      </c>
      <c r="H236" s="430"/>
      <c r="I236" s="416"/>
      <c r="J236" s="422"/>
      <c r="K236" s="423"/>
      <c r="L236" s="423"/>
    </row>
    <row r="237" spans="1:12">
      <c r="A237" s="793"/>
      <c r="B237" s="786"/>
      <c r="C237" s="460" t="s">
        <v>4600</v>
      </c>
      <c r="D237" s="432">
        <v>45000</v>
      </c>
      <c r="E237" s="436">
        <v>1</v>
      </c>
      <c r="F237" s="434">
        <v>45000</v>
      </c>
      <c r="G237" s="297">
        <v>176</v>
      </c>
      <c r="H237" s="430"/>
      <c r="I237" s="416"/>
      <c r="J237" s="422"/>
      <c r="K237" s="423"/>
      <c r="L237" s="423"/>
    </row>
    <row r="238" spans="1:12">
      <c r="A238" s="793"/>
      <c r="B238" s="786"/>
      <c r="C238" s="460" t="s">
        <v>4600</v>
      </c>
      <c r="D238" s="432">
        <v>30000</v>
      </c>
      <c r="E238" s="436">
        <v>1</v>
      </c>
      <c r="F238" s="434">
        <v>30000</v>
      </c>
      <c r="G238" s="297">
        <v>176</v>
      </c>
      <c r="H238" s="430"/>
      <c r="I238" s="416"/>
      <c r="J238" s="422"/>
      <c r="K238" s="423"/>
      <c r="L238" s="423"/>
    </row>
    <row r="239" spans="1:12">
      <c r="A239" s="793"/>
      <c r="B239" s="786"/>
      <c r="C239" s="460" t="s">
        <v>4600</v>
      </c>
      <c r="D239" s="432">
        <v>30000</v>
      </c>
      <c r="E239" s="436">
        <v>1</v>
      </c>
      <c r="F239" s="434">
        <v>30000</v>
      </c>
      <c r="G239" s="297">
        <v>176</v>
      </c>
      <c r="H239" s="430"/>
      <c r="I239" s="416"/>
      <c r="J239" s="422"/>
      <c r="K239" s="423"/>
      <c r="L239" s="423"/>
    </row>
    <row r="240" spans="1:12">
      <c r="A240" s="793"/>
      <c r="B240" s="786"/>
      <c r="C240" s="460" t="s">
        <v>4600</v>
      </c>
      <c r="D240" s="432">
        <v>30000</v>
      </c>
      <c r="E240" s="436">
        <v>1</v>
      </c>
      <c r="F240" s="434">
        <v>30000</v>
      </c>
      <c r="G240" s="297">
        <v>176</v>
      </c>
      <c r="H240" s="430"/>
      <c r="I240" s="416"/>
      <c r="J240" s="422"/>
      <c r="K240" s="423"/>
      <c r="L240" s="423"/>
    </row>
    <row r="241" spans="1:12">
      <c r="A241" s="793"/>
      <c r="B241" s="786"/>
      <c r="C241" s="460" t="s">
        <v>4600</v>
      </c>
      <c r="D241" s="432">
        <v>30000</v>
      </c>
      <c r="E241" s="436">
        <v>1</v>
      </c>
      <c r="F241" s="434">
        <v>30000</v>
      </c>
      <c r="G241" s="297">
        <v>176</v>
      </c>
      <c r="H241" s="430"/>
      <c r="I241" s="416"/>
      <c r="J241" s="422"/>
      <c r="K241" s="423"/>
      <c r="L241" s="423"/>
    </row>
    <row r="242" spans="1:12">
      <c r="A242" s="793"/>
      <c r="B242" s="786"/>
      <c r="C242" s="460" t="s">
        <v>4600</v>
      </c>
      <c r="D242" s="432">
        <v>30000</v>
      </c>
      <c r="E242" s="436">
        <v>1</v>
      </c>
      <c r="F242" s="434">
        <v>30000</v>
      </c>
      <c r="G242" s="297">
        <v>176</v>
      </c>
      <c r="H242" s="430"/>
      <c r="I242" s="416"/>
      <c r="J242" s="422"/>
      <c r="K242" s="423"/>
      <c r="L242" s="423"/>
    </row>
    <row r="243" spans="1:12">
      <c r="A243" s="793"/>
      <c r="B243" s="786"/>
      <c r="C243" s="460" t="s">
        <v>4600</v>
      </c>
      <c r="D243" s="432">
        <v>30000</v>
      </c>
      <c r="E243" s="436">
        <v>1</v>
      </c>
      <c r="F243" s="434">
        <v>30000</v>
      </c>
      <c r="G243" s="297">
        <v>176</v>
      </c>
      <c r="H243" s="430"/>
      <c r="I243" s="416"/>
      <c r="J243" s="422"/>
      <c r="K243" s="423"/>
      <c r="L243" s="423"/>
    </row>
    <row r="244" spans="1:12">
      <c r="A244" s="793"/>
      <c r="B244" s="786"/>
      <c r="C244" s="460" t="s">
        <v>4600</v>
      </c>
      <c r="D244" s="432">
        <v>30000</v>
      </c>
      <c r="E244" s="436">
        <v>1</v>
      </c>
      <c r="F244" s="434">
        <v>30000</v>
      </c>
      <c r="G244" s="297">
        <v>176</v>
      </c>
      <c r="H244" s="430"/>
      <c r="I244" s="416"/>
      <c r="J244" s="422"/>
      <c r="K244" s="423"/>
      <c r="L244" s="423"/>
    </row>
    <row r="245" spans="1:12">
      <c r="A245" s="793"/>
      <c r="B245" s="786"/>
      <c r="C245" s="460" t="s">
        <v>4600</v>
      </c>
      <c r="D245" s="432">
        <v>30000</v>
      </c>
      <c r="E245" s="436">
        <v>1</v>
      </c>
      <c r="F245" s="434">
        <v>30000</v>
      </c>
      <c r="G245" s="297">
        <v>176</v>
      </c>
      <c r="H245" s="430"/>
      <c r="I245" s="416"/>
      <c r="J245" s="422"/>
      <c r="K245" s="423"/>
      <c r="L245" s="423"/>
    </row>
    <row r="246" spans="1:12">
      <c r="A246" s="793"/>
      <c r="B246" s="786"/>
      <c r="C246" s="460" t="s">
        <v>4600</v>
      </c>
      <c r="D246" s="432">
        <v>30000</v>
      </c>
      <c r="E246" s="436">
        <v>1</v>
      </c>
      <c r="F246" s="434">
        <v>30000</v>
      </c>
      <c r="G246" s="297">
        <v>176</v>
      </c>
      <c r="H246" s="430"/>
      <c r="I246" s="416"/>
      <c r="J246" s="422"/>
      <c r="K246" s="423"/>
      <c r="L246" s="423"/>
    </row>
    <row r="247" spans="1:12">
      <c r="A247" s="793"/>
      <c r="B247" s="786"/>
      <c r="C247" s="460" t="s">
        <v>4600</v>
      </c>
      <c r="D247" s="432">
        <v>30000</v>
      </c>
      <c r="E247" s="436">
        <v>1</v>
      </c>
      <c r="F247" s="434">
        <v>30000</v>
      </c>
      <c r="G247" s="297">
        <v>176</v>
      </c>
      <c r="H247" s="430"/>
      <c r="I247" s="416"/>
      <c r="J247" s="422"/>
      <c r="K247" s="423"/>
      <c r="L247" s="423"/>
    </row>
    <row r="248" spans="1:12">
      <c r="A248" s="793"/>
      <c r="B248" s="786"/>
      <c r="C248" s="460" t="s">
        <v>4600</v>
      </c>
      <c r="D248" s="432">
        <v>30000</v>
      </c>
      <c r="E248" s="436">
        <v>1</v>
      </c>
      <c r="F248" s="434">
        <v>30000</v>
      </c>
      <c r="G248" s="297">
        <v>176</v>
      </c>
      <c r="H248" s="430"/>
      <c r="I248" s="416"/>
      <c r="J248" s="422"/>
      <c r="K248" s="423"/>
      <c r="L248" s="423"/>
    </row>
    <row r="249" spans="1:12">
      <c r="A249" s="793"/>
      <c r="B249" s="786"/>
      <c r="C249" s="460" t="s">
        <v>4600</v>
      </c>
      <c r="D249" s="432">
        <v>30000</v>
      </c>
      <c r="E249" s="436">
        <v>1</v>
      </c>
      <c r="F249" s="434">
        <v>30000</v>
      </c>
      <c r="G249" s="297">
        <v>176</v>
      </c>
      <c r="H249" s="430"/>
      <c r="I249" s="416"/>
      <c r="J249" s="422"/>
      <c r="K249" s="423"/>
      <c r="L249" s="423"/>
    </row>
    <row r="250" spans="1:12">
      <c r="A250" s="793"/>
      <c r="B250" s="786"/>
      <c r="C250" s="460" t="s">
        <v>4600</v>
      </c>
      <c r="D250" s="432">
        <v>30000</v>
      </c>
      <c r="E250" s="436">
        <v>1</v>
      </c>
      <c r="F250" s="434">
        <v>30000</v>
      </c>
      <c r="G250" s="297">
        <v>176</v>
      </c>
      <c r="H250" s="430"/>
      <c r="I250" s="416"/>
      <c r="J250" s="422"/>
      <c r="K250" s="423"/>
      <c r="L250" s="423"/>
    </row>
    <row r="251" spans="1:12">
      <c r="A251" s="793"/>
      <c r="B251" s="786"/>
      <c r="C251" s="460" t="s">
        <v>4600</v>
      </c>
      <c r="D251" s="432">
        <v>30000</v>
      </c>
      <c r="E251" s="436">
        <v>1</v>
      </c>
      <c r="F251" s="434">
        <v>30000</v>
      </c>
      <c r="G251" s="297">
        <v>176</v>
      </c>
      <c r="H251" s="430"/>
      <c r="I251" s="416"/>
      <c r="J251" s="422"/>
      <c r="K251" s="423"/>
      <c r="L251" s="423"/>
    </row>
    <row r="252" spans="1:12">
      <c r="A252" s="793"/>
      <c r="B252" s="786"/>
      <c r="C252" s="460" t="s">
        <v>4600</v>
      </c>
      <c r="D252" s="432">
        <v>30000</v>
      </c>
      <c r="E252" s="436">
        <v>1</v>
      </c>
      <c r="F252" s="434">
        <v>30000</v>
      </c>
      <c r="G252" s="297">
        <v>176</v>
      </c>
      <c r="H252" s="430"/>
      <c r="I252" s="416"/>
      <c r="J252" s="422"/>
      <c r="K252" s="423"/>
      <c r="L252" s="423"/>
    </row>
    <row r="253" spans="1:12">
      <c r="A253" s="793"/>
      <c r="B253" s="786"/>
      <c r="C253" s="460" t="s">
        <v>4600</v>
      </c>
      <c r="D253" s="432">
        <v>30000</v>
      </c>
      <c r="E253" s="436">
        <v>1</v>
      </c>
      <c r="F253" s="434">
        <v>30000</v>
      </c>
      <c r="G253" s="297">
        <v>176</v>
      </c>
      <c r="H253" s="430"/>
      <c r="I253" s="416"/>
      <c r="J253" s="422"/>
      <c r="K253" s="423"/>
      <c r="L253" s="423"/>
    </row>
    <row r="254" spans="1:12">
      <c r="A254" s="793"/>
      <c r="B254" s="786"/>
      <c r="C254" s="460" t="s">
        <v>790</v>
      </c>
      <c r="D254" s="432">
        <v>112125</v>
      </c>
      <c r="E254" s="436">
        <v>4</v>
      </c>
      <c r="F254" s="434">
        <v>448500</v>
      </c>
      <c r="G254" s="297">
        <v>189</v>
      </c>
      <c r="H254" s="430"/>
      <c r="I254" s="416"/>
      <c r="J254" s="422"/>
      <c r="K254" s="423"/>
      <c r="L254" s="423"/>
    </row>
    <row r="255" spans="1:12">
      <c r="A255" s="793"/>
      <c r="B255" s="786"/>
      <c r="C255" s="460" t="s">
        <v>4601</v>
      </c>
      <c r="D255" s="432">
        <v>4583.333333333333</v>
      </c>
      <c r="E255" s="436">
        <v>12</v>
      </c>
      <c r="F255" s="434">
        <v>55000</v>
      </c>
      <c r="G255" s="297">
        <v>191</v>
      </c>
      <c r="H255" s="430"/>
      <c r="I255" s="416"/>
      <c r="J255" s="422"/>
      <c r="K255" s="423"/>
      <c r="L255" s="423"/>
    </row>
    <row r="256" spans="1:12">
      <c r="A256" s="793"/>
      <c r="B256" s="786"/>
      <c r="C256" s="460" t="s">
        <v>4601</v>
      </c>
      <c r="D256" s="432">
        <v>1358.3333333333333</v>
      </c>
      <c r="E256" s="436">
        <v>12</v>
      </c>
      <c r="F256" s="434">
        <v>16300</v>
      </c>
      <c r="G256" s="297">
        <v>191</v>
      </c>
      <c r="H256" s="430"/>
      <c r="I256" s="416"/>
      <c r="J256" s="422"/>
      <c r="K256" s="423"/>
      <c r="L256" s="423"/>
    </row>
    <row r="257" spans="1:12">
      <c r="A257" s="793"/>
      <c r="B257" s="786"/>
      <c r="C257" s="460" t="s">
        <v>4601</v>
      </c>
      <c r="D257" s="432">
        <v>1358.3333333333333</v>
      </c>
      <c r="E257" s="436">
        <v>12</v>
      </c>
      <c r="F257" s="434">
        <v>16300</v>
      </c>
      <c r="G257" s="297">
        <v>191</v>
      </c>
      <c r="H257" s="430"/>
      <c r="I257" s="416"/>
      <c r="J257" s="422"/>
      <c r="K257" s="423"/>
      <c r="L257" s="423"/>
    </row>
    <row r="258" spans="1:12">
      <c r="A258" s="793"/>
      <c r="B258" s="786"/>
      <c r="C258" s="460" t="s">
        <v>4601</v>
      </c>
      <c r="D258" s="432">
        <v>1358.3333333333333</v>
      </c>
      <c r="E258" s="436">
        <v>12</v>
      </c>
      <c r="F258" s="434">
        <v>16300</v>
      </c>
      <c r="G258" s="297">
        <v>191</v>
      </c>
      <c r="H258" s="430"/>
      <c r="I258" s="416"/>
      <c r="J258" s="422"/>
      <c r="K258" s="423"/>
      <c r="L258" s="423"/>
    </row>
    <row r="259" spans="1:12">
      <c r="A259" s="793"/>
      <c r="B259" s="786"/>
      <c r="C259" s="460" t="s">
        <v>4601</v>
      </c>
      <c r="D259" s="432">
        <v>1358.3333333333333</v>
      </c>
      <c r="E259" s="436">
        <v>12</v>
      </c>
      <c r="F259" s="434">
        <v>16300</v>
      </c>
      <c r="G259" s="297">
        <v>191</v>
      </c>
      <c r="H259" s="430"/>
      <c r="I259" s="416"/>
      <c r="J259" s="422"/>
      <c r="K259" s="423"/>
      <c r="L259" s="423"/>
    </row>
    <row r="260" spans="1:12">
      <c r="A260" s="793"/>
      <c r="B260" s="786"/>
      <c r="C260" s="460" t="s">
        <v>4601</v>
      </c>
      <c r="D260" s="432">
        <v>1358.3333333333333</v>
      </c>
      <c r="E260" s="436">
        <v>12</v>
      </c>
      <c r="F260" s="434">
        <v>16300</v>
      </c>
      <c r="G260" s="297">
        <v>191</v>
      </c>
      <c r="H260" s="430"/>
      <c r="I260" s="416"/>
      <c r="J260" s="422"/>
      <c r="K260" s="423"/>
      <c r="L260" s="423"/>
    </row>
    <row r="261" spans="1:12">
      <c r="A261" s="793"/>
      <c r="B261" s="786"/>
      <c r="C261" s="460" t="s">
        <v>4601</v>
      </c>
      <c r="D261" s="432">
        <v>1358.3333333333333</v>
      </c>
      <c r="E261" s="436">
        <v>12</v>
      </c>
      <c r="F261" s="434">
        <v>16300</v>
      </c>
      <c r="G261" s="297">
        <v>191</v>
      </c>
      <c r="H261" s="430"/>
      <c r="I261" s="416"/>
      <c r="J261" s="422"/>
      <c r="K261" s="423"/>
      <c r="L261" s="423"/>
    </row>
    <row r="262" spans="1:12">
      <c r="A262" s="793"/>
      <c r="B262" s="786"/>
      <c r="C262" s="460" t="s">
        <v>4601</v>
      </c>
      <c r="D262" s="432">
        <v>1358.3333333333333</v>
      </c>
      <c r="E262" s="436">
        <v>12</v>
      </c>
      <c r="F262" s="434">
        <v>16300</v>
      </c>
      <c r="G262" s="297">
        <v>191</v>
      </c>
      <c r="H262" s="430"/>
      <c r="I262" s="416"/>
      <c r="J262" s="422"/>
      <c r="K262" s="423"/>
      <c r="L262" s="423"/>
    </row>
    <row r="263" spans="1:12">
      <c r="A263" s="793"/>
      <c r="B263" s="786"/>
      <c r="C263" s="460" t="s">
        <v>4601</v>
      </c>
      <c r="D263" s="432">
        <v>1358.3333333333333</v>
      </c>
      <c r="E263" s="436">
        <v>12</v>
      </c>
      <c r="F263" s="434">
        <v>16300</v>
      </c>
      <c r="G263" s="297">
        <v>191</v>
      </c>
      <c r="H263" s="430"/>
      <c r="I263" s="416"/>
      <c r="J263" s="422"/>
      <c r="K263" s="423"/>
      <c r="L263" s="423"/>
    </row>
    <row r="264" spans="1:12">
      <c r="A264" s="793"/>
      <c r="B264" s="786"/>
      <c r="C264" s="460" t="s">
        <v>4601</v>
      </c>
      <c r="D264" s="432">
        <v>1358.3333333333333</v>
      </c>
      <c r="E264" s="436">
        <v>12</v>
      </c>
      <c r="F264" s="434">
        <v>16300</v>
      </c>
      <c r="G264" s="297">
        <v>191</v>
      </c>
      <c r="H264" s="430"/>
      <c r="I264" s="416"/>
      <c r="J264" s="422"/>
      <c r="K264" s="423"/>
      <c r="L264" s="423"/>
    </row>
    <row r="265" spans="1:12">
      <c r="A265" s="793"/>
      <c r="B265" s="786"/>
      <c r="C265" s="460" t="s">
        <v>4601</v>
      </c>
      <c r="D265" s="432">
        <v>1358.3333333333333</v>
      </c>
      <c r="E265" s="436">
        <v>12</v>
      </c>
      <c r="F265" s="434">
        <v>16300</v>
      </c>
      <c r="G265" s="297">
        <v>191</v>
      </c>
      <c r="H265" s="430"/>
      <c r="I265" s="416"/>
      <c r="J265" s="422"/>
      <c r="K265" s="423"/>
      <c r="L265" s="423"/>
    </row>
    <row r="266" spans="1:12">
      <c r="A266" s="793"/>
      <c r="B266" s="786"/>
      <c r="C266" s="460" t="s">
        <v>4601</v>
      </c>
      <c r="D266" s="432">
        <v>1358.3333333333333</v>
      </c>
      <c r="E266" s="436">
        <v>12</v>
      </c>
      <c r="F266" s="434">
        <v>16300</v>
      </c>
      <c r="G266" s="297">
        <v>191</v>
      </c>
      <c r="H266" s="430"/>
      <c r="I266" s="416"/>
      <c r="J266" s="422"/>
      <c r="K266" s="423"/>
      <c r="L266" s="423"/>
    </row>
    <row r="267" spans="1:12">
      <c r="A267" s="793"/>
      <c r="B267" s="786"/>
      <c r="C267" s="460" t="s">
        <v>4601</v>
      </c>
      <c r="D267" s="432">
        <v>1358.3333333333333</v>
      </c>
      <c r="E267" s="436">
        <v>12</v>
      </c>
      <c r="F267" s="434">
        <v>16300</v>
      </c>
      <c r="G267" s="297">
        <v>191</v>
      </c>
      <c r="H267" s="430"/>
      <c r="I267" s="416"/>
      <c r="J267" s="422"/>
      <c r="K267" s="423"/>
      <c r="L267" s="423"/>
    </row>
    <row r="268" spans="1:12">
      <c r="A268" s="793"/>
      <c r="B268" s="786"/>
      <c r="C268" s="460" t="s">
        <v>4601</v>
      </c>
      <c r="D268" s="432">
        <v>1358.3333333333333</v>
      </c>
      <c r="E268" s="436">
        <v>12</v>
      </c>
      <c r="F268" s="434">
        <v>16300</v>
      </c>
      <c r="G268" s="297">
        <v>191</v>
      </c>
      <c r="H268" s="430"/>
      <c r="I268" s="416"/>
      <c r="J268" s="422"/>
      <c r="K268" s="423"/>
      <c r="L268" s="423"/>
    </row>
    <row r="269" spans="1:12">
      <c r="A269" s="793"/>
      <c r="B269" s="786"/>
      <c r="C269" s="460" t="s">
        <v>4601</v>
      </c>
      <c r="D269" s="432">
        <v>1358.3333333333333</v>
      </c>
      <c r="E269" s="436">
        <v>12</v>
      </c>
      <c r="F269" s="434">
        <v>16300</v>
      </c>
      <c r="G269" s="297">
        <v>191</v>
      </c>
      <c r="H269" s="430"/>
      <c r="I269" s="416"/>
      <c r="J269" s="422"/>
      <c r="K269" s="423"/>
      <c r="L269" s="423"/>
    </row>
    <row r="270" spans="1:12">
      <c r="A270" s="793"/>
      <c r="B270" s="786"/>
      <c r="C270" s="460" t="s">
        <v>4601</v>
      </c>
      <c r="D270" s="432">
        <v>1358.3333333333333</v>
      </c>
      <c r="E270" s="436">
        <v>12</v>
      </c>
      <c r="F270" s="434">
        <v>16300</v>
      </c>
      <c r="G270" s="297">
        <v>191</v>
      </c>
      <c r="H270" s="430"/>
      <c r="I270" s="416"/>
      <c r="J270" s="422"/>
      <c r="K270" s="423"/>
      <c r="L270" s="423"/>
    </row>
    <row r="271" spans="1:12">
      <c r="A271" s="793"/>
      <c r="B271" s="786"/>
      <c r="C271" s="460" t="s">
        <v>4601</v>
      </c>
      <c r="D271" s="432">
        <v>1358.3333333333333</v>
      </c>
      <c r="E271" s="436">
        <v>12</v>
      </c>
      <c r="F271" s="434">
        <v>16300</v>
      </c>
      <c r="G271" s="297">
        <v>191</v>
      </c>
      <c r="H271" s="430"/>
      <c r="I271" s="416"/>
      <c r="J271" s="422"/>
      <c r="K271" s="423"/>
      <c r="L271" s="423"/>
    </row>
    <row r="272" spans="1:12">
      <c r="A272" s="793"/>
      <c r="B272" s="786"/>
      <c r="C272" s="460" t="s">
        <v>4601</v>
      </c>
      <c r="D272" s="432">
        <v>1358.3333333333333</v>
      </c>
      <c r="E272" s="436">
        <v>12</v>
      </c>
      <c r="F272" s="434">
        <v>16300</v>
      </c>
      <c r="G272" s="297">
        <v>191</v>
      </c>
      <c r="H272" s="430"/>
      <c r="I272" s="416"/>
      <c r="J272" s="422"/>
      <c r="K272" s="423"/>
      <c r="L272" s="423"/>
    </row>
    <row r="273" spans="1:12">
      <c r="A273" s="793"/>
      <c r="B273" s="786"/>
      <c r="C273" s="460" t="s">
        <v>4601</v>
      </c>
      <c r="D273" s="432">
        <v>1358.3333333333333</v>
      </c>
      <c r="E273" s="436">
        <v>12</v>
      </c>
      <c r="F273" s="434">
        <v>16300</v>
      </c>
      <c r="G273" s="297">
        <v>191</v>
      </c>
      <c r="H273" s="430"/>
      <c r="I273" s="416"/>
      <c r="J273" s="422"/>
      <c r="K273" s="423"/>
      <c r="L273" s="423"/>
    </row>
    <row r="274" spans="1:12">
      <c r="A274" s="793"/>
      <c r="B274" s="786"/>
      <c r="C274" s="460" t="s">
        <v>4601</v>
      </c>
      <c r="D274" s="432">
        <v>1358.3333333333333</v>
      </c>
      <c r="E274" s="436">
        <v>12</v>
      </c>
      <c r="F274" s="434">
        <v>16300</v>
      </c>
      <c r="G274" s="297">
        <v>191</v>
      </c>
      <c r="H274" s="430"/>
      <c r="I274" s="416"/>
      <c r="J274" s="422"/>
      <c r="K274" s="423"/>
      <c r="L274" s="423"/>
    </row>
    <row r="275" spans="1:12">
      <c r="A275" s="793"/>
      <c r="B275" s="786"/>
      <c r="C275" s="460" t="s">
        <v>4601</v>
      </c>
      <c r="D275" s="432">
        <v>1358.3333333333333</v>
      </c>
      <c r="E275" s="436">
        <v>12</v>
      </c>
      <c r="F275" s="434">
        <v>16300</v>
      </c>
      <c r="G275" s="297">
        <v>191</v>
      </c>
      <c r="H275" s="430"/>
      <c r="I275" s="416"/>
      <c r="J275" s="422"/>
      <c r="K275" s="423"/>
      <c r="L275" s="423"/>
    </row>
    <row r="276" spans="1:12">
      <c r="A276" s="793"/>
      <c r="B276" s="786"/>
      <c r="C276" s="460" t="s">
        <v>4601</v>
      </c>
      <c r="D276" s="432">
        <v>1358.3333333333333</v>
      </c>
      <c r="E276" s="436">
        <v>12</v>
      </c>
      <c r="F276" s="434">
        <v>16300</v>
      </c>
      <c r="G276" s="297">
        <v>191</v>
      </c>
      <c r="H276" s="430"/>
      <c r="I276" s="416"/>
      <c r="J276" s="422"/>
      <c r="K276" s="423"/>
      <c r="L276" s="423"/>
    </row>
    <row r="277" spans="1:12">
      <c r="A277" s="793"/>
      <c r="B277" s="786"/>
      <c r="C277" s="460" t="s">
        <v>4601</v>
      </c>
      <c r="D277" s="432">
        <v>1358.3333333333333</v>
      </c>
      <c r="E277" s="436">
        <v>12</v>
      </c>
      <c r="F277" s="434">
        <v>16300</v>
      </c>
      <c r="G277" s="297">
        <v>191</v>
      </c>
      <c r="H277" s="430"/>
      <c r="I277" s="416"/>
      <c r="J277" s="422"/>
      <c r="K277" s="423"/>
      <c r="L277" s="423"/>
    </row>
    <row r="278" spans="1:12">
      <c r="A278" s="793"/>
      <c r="B278" s="786"/>
      <c r="C278" s="460" t="s">
        <v>4601</v>
      </c>
      <c r="D278" s="432">
        <v>1358.3333333333333</v>
      </c>
      <c r="E278" s="436">
        <v>12</v>
      </c>
      <c r="F278" s="434">
        <v>16300</v>
      </c>
      <c r="G278" s="297">
        <v>191</v>
      </c>
      <c r="H278" s="431">
        <v>101</v>
      </c>
      <c r="I278" s="416">
        <v>2932</v>
      </c>
      <c r="J278" s="424">
        <v>2000</v>
      </c>
    </row>
    <row r="279" spans="1:12">
      <c r="A279" s="793"/>
      <c r="B279" s="786"/>
      <c r="C279" s="460" t="s">
        <v>4601</v>
      </c>
      <c r="D279" s="432">
        <v>1358.3333333333333</v>
      </c>
      <c r="E279" s="444">
        <v>12</v>
      </c>
      <c r="F279" s="434">
        <v>16300</v>
      </c>
      <c r="G279" s="297">
        <v>191</v>
      </c>
      <c r="H279" s="431">
        <v>101</v>
      </c>
      <c r="I279" s="416">
        <v>2932</v>
      </c>
      <c r="J279" s="424">
        <v>50000</v>
      </c>
    </row>
    <row r="280" spans="1:12">
      <c r="A280" s="793"/>
      <c r="B280" s="786"/>
      <c r="C280" s="460" t="s">
        <v>4601</v>
      </c>
      <c r="D280" s="432">
        <v>1358.3333333333333</v>
      </c>
      <c r="E280" s="436">
        <v>12</v>
      </c>
      <c r="F280" s="434">
        <v>16300</v>
      </c>
      <c r="G280" s="297">
        <v>191</v>
      </c>
      <c r="H280" s="431">
        <v>101</v>
      </c>
      <c r="I280" s="416">
        <v>2932</v>
      </c>
      <c r="J280" s="424">
        <v>2000</v>
      </c>
    </row>
    <row r="281" spans="1:12">
      <c r="A281" s="793"/>
      <c r="B281" s="786"/>
      <c r="C281" s="460" t="s">
        <v>4601</v>
      </c>
      <c r="D281" s="432">
        <v>1358.3333333333333</v>
      </c>
      <c r="E281" s="437">
        <v>12</v>
      </c>
      <c r="F281" s="434">
        <v>16300</v>
      </c>
      <c r="G281" s="297">
        <v>191</v>
      </c>
      <c r="H281" s="431">
        <v>101</v>
      </c>
      <c r="I281" s="416">
        <v>2932</v>
      </c>
      <c r="J281" s="424">
        <v>90000</v>
      </c>
    </row>
    <row r="282" spans="1:12">
      <c r="A282" s="793"/>
      <c r="B282" s="786"/>
      <c r="C282" s="460" t="s">
        <v>4601</v>
      </c>
      <c r="D282" s="432">
        <v>1358.3333333333333</v>
      </c>
      <c r="E282" s="438">
        <v>12</v>
      </c>
      <c r="F282" s="434">
        <v>16300</v>
      </c>
      <c r="G282" s="297">
        <v>191</v>
      </c>
      <c r="H282" s="430">
        <v>101</v>
      </c>
      <c r="I282" s="416">
        <v>2932</v>
      </c>
      <c r="J282" s="422">
        <v>20000</v>
      </c>
    </row>
    <row r="283" spans="1:12" ht="14.25" customHeight="1">
      <c r="A283" s="793"/>
      <c r="B283" s="786"/>
      <c r="C283" s="460" t="s">
        <v>4601</v>
      </c>
      <c r="D283" s="432">
        <v>1358.3333333333333</v>
      </c>
      <c r="E283" s="438">
        <v>12</v>
      </c>
      <c r="F283" s="434">
        <v>16300</v>
      </c>
      <c r="G283" s="590">
        <v>191</v>
      </c>
      <c r="H283" s="431">
        <v>101</v>
      </c>
      <c r="I283" s="416">
        <v>2932</v>
      </c>
      <c r="J283" s="424">
        <v>50000</v>
      </c>
    </row>
    <row r="284" spans="1:12">
      <c r="A284" s="793"/>
      <c r="B284" s="786"/>
      <c r="C284" s="460" t="s">
        <v>4601</v>
      </c>
      <c r="D284" s="432">
        <v>1376.75</v>
      </c>
      <c r="E284" s="438">
        <v>12</v>
      </c>
      <c r="F284" s="434">
        <v>16521</v>
      </c>
      <c r="G284" s="297">
        <v>191</v>
      </c>
      <c r="H284" s="431">
        <v>101</v>
      </c>
      <c r="I284" s="416">
        <v>2932</v>
      </c>
      <c r="J284" s="424">
        <v>90000</v>
      </c>
    </row>
    <row r="285" spans="1:12">
      <c r="A285" s="794" t="s">
        <v>4464</v>
      </c>
      <c r="B285" s="796" t="s">
        <v>4876</v>
      </c>
      <c r="C285" s="442" t="s">
        <v>341</v>
      </c>
      <c r="D285" s="442">
        <v>4153.9691666666668</v>
      </c>
      <c r="E285" s="442">
        <v>12</v>
      </c>
      <c r="F285" s="441">
        <v>49847.630000000005</v>
      </c>
      <c r="G285" s="443" t="s">
        <v>2772</v>
      </c>
      <c r="I285" s="416"/>
      <c r="J285" s="423">
        <f>SUM(J202:J284)</f>
        <v>334500</v>
      </c>
      <c r="L285" s="420"/>
    </row>
    <row r="286" spans="1:12">
      <c r="A286" s="674"/>
      <c r="B286" s="757"/>
      <c r="C286" s="438" t="s">
        <v>795</v>
      </c>
      <c r="D286" s="432">
        <v>37500</v>
      </c>
      <c r="E286" s="433">
        <v>12</v>
      </c>
      <c r="F286" s="452">
        <v>450000</v>
      </c>
      <c r="G286" s="439" t="s">
        <v>2773</v>
      </c>
    </row>
    <row r="287" spans="1:12">
      <c r="A287" s="674"/>
      <c r="B287" s="757"/>
      <c r="C287" s="438" t="s">
        <v>798</v>
      </c>
      <c r="D287" s="432">
        <v>10000</v>
      </c>
      <c r="E287" s="433">
        <v>5</v>
      </c>
      <c r="F287" s="452">
        <v>50000</v>
      </c>
      <c r="G287" s="439" t="s">
        <v>4407</v>
      </c>
    </row>
    <row r="288" spans="1:12">
      <c r="A288" s="674"/>
      <c r="B288" s="757"/>
      <c r="C288" s="438" t="s">
        <v>4408</v>
      </c>
      <c r="D288" s="432">
        <v>5500</v>
      </c>
      <c r="E288" s="433">
        <v>1</v>
      </c>
      <c r="F288" s="452">
        <v>5500</v>
      </c>
      <c r="G288" s="439" t="s">
        <v>4409</v>
      </c>
    </row>
    <row r="289" spans="1:7">
      <c r="A289" s="674"/>
      <c r="B289" s="757"/>
      <c r="C289" s="438" t="s">
        <v>4410</v>
      </c>
      <c r="D289" s="432">
        <v>25000</v>
      </c>
      <c r="E289" s="433">
        <v>2</v>
      </c>
      <c r="F289" s="452">
        <v>50000</v>
      </c>
      <c r="G289" s="439" t="s">
        <v>4411</v>
      </c>
    </row>
    <row r="290" spans="1:7">
      <c r="A290" s="674"/>
      <c r="B290" s="757"/>
      <c r="C290" s="438" t="s">
        <v>4412</v>
      </c>
      <c r="D290" s="432">
        <v>50000</v>
      </c>
      <c r="E290" s="433">
        <v>2</v>
      </c>
      <c r="F290" s="452">
        <v>100000</v>
      </c>
      <c r="G290" s="439" t="s">
        <v>4413</v>
      </c>
    </row>
    <row r="291" spans="1:7">
      <c r="A291" s="674"/>
      <c r="B291" s="757"/>
      <c r="C291" s="438" t="s">
        <v>4414</v>
      </c>
      <c r="D291" s="432">
        <v>700000</v>
      </c>
      <c r="E291" s="433">
        <v>1</v>
      </c>
      <c r="F291" s="452">
        <v>700000</v>
      </c>
      <c r="G291" s="439" t="s">
        <v>4415</v>
      </c>
    </row>
    <row r="292" spans="1:7">
      <c r="A292" s="674"/>
      <c r="B292" s="757"/>
      <c r="C292" s="438" t="s">
        <v>4416</v>
      </c>
      <c r="D292" s="432">
        <v>100000</v>
      </c>
      <c r="E292" s="433">
        <v>1</v>
      </c>
      <c r="F292" s="452">
        <v>100000</v>
      </c>
      <c r="G292" s="439" t="s">
        <v>4417</v>
      </c>
    </row>
    <row r="293" spans="1:7" ht="22.5" customHeight="1">
      <c r="A293" s="674"/>
      <c r="B293" s="757" t="s">
        <v>4877</v>
      </c>
      <c r="C293" s="438" t="s">
        <v>2612</v>
      </c>
      <c r="D293" s="432">
        <v>10000</v>
      </c>
      <c r="E293" s="433">
        <v>3</v>
      </c>
      <c r="F293" s="452">
        <v>30000</v>
      </c>
      <c r="G293" s="439" t="s">
        <v>4418</v>
      </c>
    </row>
    <row r="294" spans="1:7">
      <c r="A294" s="674"/>
      <c r="B294" s="757"/>
      <c r="C294" s="438" t="s">
        <v>4419</v>
      </c>
      <c r="D294" s="432">
        <v>5000</v>
      </c>
      <c r="E294" s="433">
        <v>4</v>
      </c>
      <c r="F294" s="452">
        <v>20000</v>
      </c>
      <c r="G294" s="439" t="s">
        <v>4420</v>
      </c>
    </row>
    <row r="295" spans="1:7">
      <c r="A295" s="674"/>
      <c r="B295" s="757"/>
      <c r="C295" s="438" t="s">
        <v>4421</v>
      </c>
      <c r="D295" s="432">
        <v>2500</v>
      </c>
      <c r="E295" s="433">
        <v>12</v>
      </c>
      <c r="F295" s="452">
        <v>30000</v>
      </c>
      <c r="G295" s="439" t="s">
        <v>4422</v>
      </c>
    </row>
    <row r="296" spans="1:7">
      <c r="A296" s="674"/>
      <c r="B296" s="757"/>
      <c r="C296" s="438" t="s">
        <v>1216</v>
      </c>
      <c r="D296" s="432">
        <v>10000</v>
      </c>
      <c r="E296" s="433">
        <v>2</v>
      </c>
      <c r="F296" s="452">
        <v>20000</v>
      </c>
      <c r="G296" s="439" t="s">
        <v>4423</v>
      </c>
    </row>
    <row r="297" spans="1:7">
      <c r="A297" s="674"/>
      <c r="B297" s="757"/>
      <c r="C297" s="438" t="s">
        <v>4424</v>
      </c>
      <c r="D297" s="432">
        <v>1000</v>
      </c>
      <c r="E297" s="433">
        <v>20</v>
      </c>
      <c r="F297" s="452">
        <v>20000</v>
      </c>
      <c r="G297" s="439" t="s">
        <v>4425</v>
      </c>
    </row>
    <row r="298" spans="1:7">
      <c r="A298" s="674"/>
      <c r="B298" s="757"/>
      <c r="C298" s="438" t="s">
        <v>4426</v>
      </c>
      <c r="D298" s="432">
        <v>5000</v>
      </c>
      <c r="E298" s="433">
        <v>4</v>
      </c>
      <c r="F298" s="452">
        <v>20000</v>
      </c>
      <c r="G298" s="439" t="s">
        <v>4427</v>
      </c>
    </row>
    <row r="299" spans="1:7">
      <c r="A299" s="674"/>
      <c r="B299" s="757"/>
      <c r="C299" s="438" t="s">
        <v>4428</v>
      </c>
      <c r="D299" s="432">
        <v>8000</v>
      </c>
      <c r="E299" s="433">
        <v>10</v>
      </c>
      <c r="F299" s="452">
        <v>80000</v>
      </c>
      <c r="G299" s="439" t="s">
        <v>4429</v>
      </c>
    </row>
    <row r="300" spans="1:7">
      <c r="A300" s="674"/>
      <c r="B300" s="757"/>
      <c r="C300" s="438" t="s">
        <v>4430</v>
      </c>
      <c r="D300" s="432">
        <v>4000</v>
      </c>
      <c r="E300" s="433">
        <v>10</v>
      </c>
      <c r="F300" s="452">
        <v>40000</v>
      </c>
      <c r="G300" s="439" t="s">
        <v>4431</v>
      </c>
    </row>
    <row r="301" spans="1:7">
      <c r="A301" s="674"/>
      <c r="B301" s="757"/>
      <c r="C301" s="438" t="s">
        <v>555</v>
      </c>
      <c r="D301" s="432">
        <v>30000</v>
      </c>
      <c r="E301" s="433">
        <v>1</v>
      </c>
      <c r="F301" s="452">
        <v>30000</v>
      </c>
      <c r="G301" s="439" t="s">
        <v>4432</v>
      </c>
    </row>
    <row r="302" spans="1:7">
      <c r="A302" s="674"/>
      <c r="B302" s="757"/>
      <c r="C302" s="438" t="s">
        <v>4433</v>
      </c>
      <c r="D302" s="432">
        <v>80000</v>
      </c>
      <c r="E302" s="433">
        <v>1</v>
      </c>
      <c r="F302" s="452">
        <v>80000</v>
      </c>
      <c r="G302" s="439" t="s">
        <v>4434</v>
      </c>
    </row>
    <row r="303" spans="1:7">
      <c r="A303" s="674"/>
      <c r="B303" s="757"/>
      <c r="C303" s="438" t="s">
        <v>1262</v>
      </c>
      <c r="D303" s="432">
        <v>50000</v>
      </c>
      <c r="E303" s="433">
        <v>2</v>
      </c>
      <c r="F303" s="452">
        <v>100000</v>
      </c>
      <c r="G303" s="439" t="s">
        <v>4435</v>
      </c>
    </row>
    <row r="304" spans="1:7">
      <c r="A304" s="674"/>
      <c r="B304" s="757"/>
      <c r="C304" s="438" t="s">
        <v>1219</v>
      </c>
      <c r="D304" s="432">
        <v>45000</v>
      </c>
      <c r="E304" s="433">
        <v>2</v>
      </c>
      <c r="F304" s="452">
        <v>90000</v>
      </c>
      <c r="G304" s="439" t="s">
        <v>4436</v>
      </c>
    </row>
    <row r="305" spans="1:7">
      <c r="A305" s="674"/>
      <c r="B305" s="757"/>
      <c r="C305" s="438" t="s">
        <v>4437</v>
      </c>
      <c r="D305" s="432">
        <v>50000</v>
      </c>
      <c r="E305" s="433">
        <v>1</v>
      </c>
      <c r="F305" s="452">
        <v>50000</v>
      </c>
      <c r="G305" s="439" t="s">
        <v>4438</v>
      </c>
    </row>
    <row r="306" spans="1:7">
      <c r="A306" s="674"/>
      <c r="B306" s="757"/>
      <c r="C306" s="438" t="s">
        <v>1263</v>
      </c>
      <c r="D306" s="432">
        <v>5000</v>
      </c>
      <c r="E306" s="433">
        <v>6</v>
      </c>
      <c r="F306" s="452">
        <v>30000</v>
      </c>
      <c r="G306" s="439" t="s">
        <v>4439</v>
      </c>
    </row>
    <row r="307" spans="1:7">
      <c r="A307" s="674"/>
      <c r="B307" s="757"/>
      <c r="C307" s="438" t="s">
        <v>4440</v>
      </c>
      <c r="D307" s="432">
        <v>1000</v>
      </c>
      <c r="E307" s="433">
        <v>40</v>
      </c>
      <c r="F307" s="452">
        <v>40000</v>
      </c>
      <c r="G307" s="439" t="s">
        <v>4441</v>
      </c>
    </row>
    <row r="308" spans="1:7">
      <c r="A308" s="674"/>
      <c r="B308" s="757"/>
      <c r="C308" s="438" t="s">
        <v>4442</v>
      </c>
      <c r="D308" s="432">
        <v>10000</v>
      </c>
      <c r="E308" s="433">
        <v>2</v>
      </c>
      <c r="F308" s="452">
        <v>20000</v>
      </c>
      <c r="G308" s="439" t="s">
        <v>4443</v>
      </c>
    </row>
    <row r="309" spans="1:7">
      <c r="A309" s="674"/>
      <c r="B309" s="757"/>
      <c r="C309" s="438" t="s">
        <v>4444</v>
      </c>
      <c r="D309" s="432">
        <v>9000</v>
      </c>
      <c r="E309" s="433">
        <v>10</v>
      </c>
      <c r="F309" s="452">
        <v>90000</v>
      </c>
      <c r="G309" s="439" t="s">
        <v>4445</v>
      </c>
    </row>
    <row r="310" spans="1:7">
      <c r="A310" s="674"/>
      <c r="B310" s="757"/>
      <c r="C310" s="438" t="s">
        <v>4446</v>
      </c>
      <c r="D310" s="432">
        <v>90000</v>
      </c>
      <c r="E310" s="433">
        <v>1</v>
      </c>
      <c r="F310" s="452">
        <v>90000</v>
      </c>
      <c r="G310" s="439" t="s">
        <v>4447</v>
      </c>
    </row>
    <row r="311" spans="1:7">
      <c r="A311" s="674"/>
      <c r="B311" s="757"/>
      <c r="C311" s="438" t="s">
        <v>3292</v>
      </c>
      <c r="D311" s="432">
        <v>5000</v>
      </c>
      <c r="E311" s="433">
        <v>10</v>
      </c>
      <c r="F311" s="452">
        <v>50000</v>
      </c>
      <c r="G311" s="439" t="s">
        <v>4448</v>
      </c>
    </row>
    <row r="312" spans="1:7">
      <c r="A312" s="674"/>
      <c r="B312" s="757"/>
      <c r="C312" s="438" t="s">
        <v>4449</v>
      </c>
      <c r="D312" s="432">
        <v>10000</v>
      </c>
      <c r="E312" s="433">
        <v>1</v>
      </c>
      <c r="F312" s="452">
        <v>10000</v>
      </c>
      <c r="G312" s="439" t="s">
        <v>4450</v>
      </c>
    </row>
    <row r="313" spans="1:7">
      <c r="A313" s="674"/>
      <c r="B313" s="757"/>
      <c r="C313" s="438" t="s">
        <v>4451</v>
      </c>
      <c r="D313" s="432">
        <v>20000</v>
      </c>
      <c r="E313" s="433">
        <v>1</v>
      </c>
      <c r="F313" s="452">
        <v>20000</v>
      </c>
      <c r="G313" s="439" t="s">
        <v>4452</v>
      </c>
    </row>
    <row r="314" spans="1:7">
      <c r="A314" s="674"/>
      <c r="B314" s="757"/>
      <c r="C314" s="438" t="s">
        <v>28</v>
      </c>
      <c r="D314" s="432">
        <v>60000</v>
      </c>
      <c r="E314" s="433">
        <v>1</v>
      </c>
      <c r="F314" s="452">
        <v>60000</v>
      </c>
      <c r="G314" s="439" t="s">
        <v>4453</v>
      </c>
    </row>
    <row r="315" spans="1:7">
      <c r="A315" s="795"/>
      <c r="B315" s="797"/>
      <c r="C315" s="445" t="s">
        <v>4454</v>
      </c>
      <c r="D315" s="446">
        <v>320000</v>
      </c>
      <c r="E315" s="447">
        <v>1</v>
      </c>
      <c r="F315" s="453">
        <v>320000</v>
      </c>
      <c r="G315" s="448" t="s">
        <v>4455</v>
      </c>
    </row>
    <row r="316" spans="1:7" ht="16.5" customHeight="1">
      <c r="A316" s="798" t="s">
        <v>4881</v>
      </c>
      <c r="B316" s="757" t="s">
        <v>4878</v>
      </c>
      <c r="C316" s="122" t="s">
        <v>341</v>
      </c>
      <c r="D316" s="432">
        <v>833.33333333333337</v>
      </c>
      <c r="E316" s="433">
        <v>12</v>
      </c>
      <c r="F316" s="452">
        <v>10000</v>
      </c>
      <c r="G316" s="439">
        <v>111</v>
      </c>
    </row>
    <row r="317" spans="1:7">
      <c r="A317" s="798"/>
      <c r="B317" s="757"/>
      <c r="C317" s="122" t="s">
        <v>9</v>
      </c>
      <c r="D317" s="432">
        <v>166.66666666666666</v>
      </c>
      <c r="E317" s="433">
        <v>12</v>
      </c>
      <c r="F317" s="452">
        <v>2000</v>
      </c>
      <c r="G317" s="439">
        <v>112</v>
      </c>
    </row>
    <row r="318" spans="1:7">
      <c r="A318" s="798"/>
      <c r="B318" s="757"/>
      <c r="C318" s="122" t="s">
        <v>9</v>
      </c>
      <c r="D318" s="432">
        <v>166.66666666666666</v>
      </c>
      <c r="E318" s="433">
        <v>12</v>
      </c>
      <c r="F318" s="452">
        <v>2000</v>
      </c>
      <c r="G318" s="439">
        <v>112</v>
      </c>
    </row>
    <row r="319" spans="1:7">
      <c r="A319" s="798"/>
      <c r="B319" s="757"/>
      <c r="C319" s="122" t="s">
        <v>796</v>
      </c>
      <c r="D319" s="432">
        <v>30</v>
      </c>
      <c r="E319" s="433">
        <v>200</v>
      </c>
      <c r="F319" s="452">
        <v>6000</v>
      </c>
      <c r="G319" s="439">
        <v>114</v>
      </c>
    </row>
    <row r="320" spans="1:7">
      <c r="A320" s="798"/>
      <c r="B320" s="757"/>
      <c r="C320" s="122" t="s">
        <v>4605</v>
      </c>
      <c r="D320" s="432">
        <v>20000</v>
      </c>
      <c r="E320" s="433">
        <v>1</v>
      </c>
      <c r="F320" s="452">
        <v>20000</v>
      </c>
      <c r="G320" s="439">
        <v>122</v>
      </c>
    </row>
    <row r="321" spans="1:7">
      <c r="A321" s="798"/>
      <c r="B321" s="757"/>
      <c r="C321" s="122" t="s">
        <v>4606</v>
      </c>
      <c r="D321" s="432">
        <v>20000</v>
      </c>
      <c r="E321" s="433">
        <v>1</v>
      </c>
      <c r="F321" s="452">
        <v>20000</v>
      </c>
      <c r="G321" s="439">
        <v>122</v>
      </c>
    </row>
    <row r="322" spans="1:7">
      <c r="A322" s="798"/>
      <c r="B322" s="757"/>
      <c r="C322" s="122" t="s">
        <v>4607</v>
      </c>
      <c r="D322" s="432">
        <v>20000</v>
      </c>
      <c r="E322" s="433">
        <v>1</v>
      </c>
      <c r="F322" s="452">
        <v>20000</v>
      </c>
      <c r="G322" s="439">
        <v>122</v>
      </c>
    </row>
    <row r="323" spans="1:7">
      <c r="A323" s="798"/>
      <c r="B323" s="757"/>
      <c r="C323" s="122" t="s">
        <v>4608</v>
      </c>
      <c r="D323" s="432">
        <v>20000</v>
      </c>
      <c r="E323" s="433">
        <v>1</v>
      </c>
      <c r="F323" s="452">
        <v>20000</v>
      </c>
      <c r="G323" s="439">
        <v>122</v>
      </c>
    </row>
    <row r="324" spans="1:7">
      <c r="A324" s="798"/>
      <c r="B324" s="757"/>
      <c r="C324" s="122" t="s">
        <v>4609</v>
      </c>
      <c r="D324" s="432">
        <v>20000</v>
      </c>
      <c r="E324" s="433">
        <v>1</v>
      </c>
      <c r="F324" s="452">
        <v>20000</v>
      </c>
      <c r="G324" s="439">
        <v>122</v>
      </c>
    </row>
    <row r="325" spans="1:7">
      <c r="A325" s="798"/>
      <c r="B325" s="757"/>
      <c r="C325" s="122" t="s">
        <v>4605</v>
      </c>
      <c r="D325" s="432">
        <v>5000</v>
      </c>
      <c r="E325" s="433">
        <v>2</v>
      </c>
      <c r="F325" s="452">
        <v>10000</v>
      </c>
      <c r="G325" s="439">
        <v>122</v>
      </c>
    </row>
    <row r="326" spans="1:7">
      <c r="A326" s="798"/>
      <c r="B326" s="757"/>
      <c r="C326" s="122" t="s">
        <v>13</v>
      </c>
      <c r="D326" s="432">
        <v>500</v>
      </c>
      <c r="E326" s="433">
        <v>16</v>
      </c>
      <c r="F326" s="452">
        <v>8000</v>
      </c>
      <c r="G326" s="439">
        <v>141</v>
      </c>
    </row>
    <row r="327" spans="1:7">
      <c r="A327" s="798"/>
      <c r="B327" s="757"/>
      <c r="C327" s="122" t="s">
        <v>13</v>
      </c>
      <c r="D327" s="432">
        <v>500</v>
      </c>
      <c r="E327" s="433">
        <v>16</v>
      </c>
      <c r="F327" s="452">
        <v>8000</v>
      </c>
      <c r="G327" s="439">
        <v>141</v>
      </c>
    </row>
    <row r="328" spans="1:7">
      <c r="A328" s="798"/>
      <c r="B328" s="757"/>
      <c r="C328" s="122" t="s">
        <v>3239</v>
      </c>
      <c r="D328" s="432">
        <v>8000</v>
      </c>
      <c r="E328" s="433">
        <v>1</v>
      </c>
      <c r="F328" s="452">
        <v>8000</v>
      </c>
      <c r="G328" s="439">
        <v>142</v>
      </c>
    </row>
    <row r="329" spans="1:7">
      <c r="A329" s="798"/>
      <c r="B329" s="757"/>
      <c r="C329" s="122" t="s">
        <v>4610</v>
      </c>
      <c r="D329" s="432">
        <v>7500</v>
      </c>
      <c r="E329" s="433">
        <v>1</v>
      </c>
      <c r="F329" s="452">
        <v>7500</v>
      </c>
      <c r="G329" s="439">
        <v>142</v>
      </c>
    </row>
    <row r="330" spans="1:7">
      <c r="A330" s="798"/>
      <c r="B330" s="757"/>
      <c r="C330" s="122" t="s">
        <v>4611</v>
      </c>
      <c r="D330" s="432">
        <v>7500</v>
      </c>
      <c r="E330" s="433">
        <v>1</v>
      </c>
      <c r="F330" s="452">
        <v>7500</v>
      </c>
      <c r="G330" s="439">
        <v>142</v>
      </c>
    </row>
    <row r="331" spans="1:7">
      <c r="A331" s="798"/>
      <c r="B331" s="757"/>
      <c r="C331" s="122" t="s">
        <v>4612</v>
      </c>
      <c r="D331" s="432">
        <v>7500</v>
      </c>
      <c r="E331" s="433">
        <v>1</v>
      </c>
      <c r="F331" s="452">
        <v>7500</v>
      </c>
      <c r="G331" s="439">
        <v>162</v>
      </c>
    </row>
    <row r="332" spans="1:7">
      <c r="A332" s="798"/>
      <c r="B332" s="757"/>
      <c r="C332" s="122" t="s">
        <v>4612</v>
      </c>
      <c r="D332" s="432">
        <v>7500</v>
      </c>
      <c r="E332" s="433">
        <v>1</v>
      </c>
      <c r="F332" s="452">
        <v>7500</v>
      </c>
      <c r="G332" s="439">
        <v>162</v>
      </c>
    </row>
    <row r="333" spans="1:7">
      <c r="A333" s="798"/>
      <c r="B333" s="757"/>
      <c r="C333" s="122" t="s">
        <v>4613</v>
      </c>
      <c r="D333" s="432">
        <v>5555.55</v>
      </c>
      <c r="E333" s="433">
        <v>1</v>
      </c>
      <c r="F333" s="452">
        <v>5555.55</v>
      </c>
      <c r="G333" s="439">
        <v>163</v>
      </c>
    </row>
    <row r="334" spans="1:7">
      <c r="A334" s="798"/>
      <c r="B334" s="757"/>
      <c r="C334" s="122" t="s">
        <v>4614</v>
      </c>
      <c r="D334" s="432">
        <v>5555.55</v>
      </c>
      <c r="E334" s="433">
        <v>1</v>
      </c>
      <c r="F334" s="452">
        <v>5555.55</v>
      </c>
      <c r="G334" s="439">
        <v>163</v>
      </c>
    </row>
    <row r="335" spans="1:7">
      <c r="A335" s="798"/>
      <c r="B335" s="757"/>
      <c r="C335" s="122" t="s">
        <v>4615</v>
      </c>
      <c r="D335" s="432">
        <v>5555.55</v>
      </c>
      <c r="E335" s="433">
        <v>1</v>
      </c>
      <c r="F335" s="452">
        <v>5555.55</v>
      </c>
      <c r="G335" s="439">
        <v>163</v>
      </c>
    </row>
    <row r="336" spans="1:7">
      <c r="A336" s="798"/>
      <c r="B336" s="757"/>
      <c r="C336" s="122" t="s">
        <v>4616</v>
      </c>
      <c r="D336" s="432">
        <v>5555.55</v>
      </c>
      <c r="E336" s="433">
        <v>1</v>
      </c>
      <c r="F336" s="452">
        <v>5555.55</v>
      </c>
      <c r="G336" s="439">
        <v>163</v>
      </c>
    </row>
    <row r="337" spans="1:7">
      <c r="A337" s="798"/>
      <c r="B337" s="757"/>
      <c r="C337" s="122" t="s">
        <v>4617</v>
      </c>
      <c r="D337" s="432">
        <v>5555.55</v>
      </c>
      <c r="E337" s="433">
        <v>1</v>
      </c>
      <c r="F337" s="452">
        <v>5555.55</v>
      </c>
      <c r="G337" s="439">
        <v>163</v>
      </c>
    </row>
    <row r="338" spans="1:7">
      <c r="A338" s="798"/>
      <c r="B338" s="757"/>
      <c r="C338" s="122" t="s">
        <v>4618</v>
      </c>
      <c r="D338" s="432">
        <v>5555.55</v>
      </c>
      <c r="E338" s="433">
        <v>1</v>
      </c>
      <c r="F338" s="452">
        <v>5555.55</v>
      </c>
      <c r="G338" s="439">
        <v>163</v>
      </c>
    </row>
    <row r="339" spans="1:7">
      <c r="A339" s="798"/>
      <c r="B339" s="757"/>
      <c r="C339" s="122" t="s">
        <v>4619</v>
      </c>
      <c r="D339" s="432">
        <v>5555.55</v>
      </c>
      <c r="E339" s="433">
        <v>1</v>
      </c>
      <c r="F339" s="452">
        <v>5555.55</v>
      </c>
      <c r="G339" s="439">
        <v>163</v>
      </c>
    </row>
    <row r="340" spans="1:7">
      <c r="A340" s="798"/>
      <c r="B340" s="757"/>
      <c r="C340" s="122" t="s">
        <v>4620</v>
      </c>
      <c r="D340" s="432">
        <v>5555.55</v>
      </c>
      <c r="E340" s="433">
        <v>1</v>
      </c>
      <c r="F340" s="452">
        <v>5555.55</v>
      </c>
      <c r="G340" s="439">
        <v>163</v>
      </c>
    </row>
    <row r="341" spans="1:7">
      <c r="A341" s="798"/>
      <c r="B341" s="757"/>
      <c r="C341" s="122" t="s">
        <v>4621</v>
      </c>
      <c r="D341" s="432">
        <v>5555.55</v>
      </c>
      <c r="E341" s="433">
        <v>1</v>
      </c>
      <c r="F341" s="452">
        <v>5555.55</v>
      </c>
      <c r="G341" s="439">
        <v>163</v>
      </c>
    </row>
    <row r="342" spans="1:7">
      <c r="A342" s="798"/>
      <c r="B342" s="757"/>
      <c r="C342" s="122" t="s">
        <v>4622</v>
      </c>
      <c r="D342" s="432">
        <v>25000</v>
      </c>
      <c r="E342" s="433">
        <v>2</v>
      </c>
      <c r="F342" s="452">
        <v>50000</v>
      </c>
      <c r="G342" s="439">
        <v>165</v>
      </c>
    </row>
    <row r="343" spans="1:7">
      <c r="A343" s="798"/>
      <c r="B343" s="757"/>
      <c r="C343" s="122" t="s">
        <v>4623</v>
      </c>
      <c r="D343" s="432">
        <v>12500</v>
      </c>
      <c r="E343" s="433">
        <v>1</v>
      </c>
      <c r="F343" s="452">
        <v>12500</v>
      </c>
      <c r="G343" s="439">
        <v>165</v>
      </c>
    </row>
    <row r="344" spans="1:7">
      <c r="A344" s="798"/>
      <c r="B344" s="757"/>
      <c r="C344" s="122" t="s">
        <v>4624</v>
      </c>
      <c r="D344" s="432">
        <v>12500</v>
      </c>
      <c r="E344" s="433">
        <v>1</v>
      </c>
      <c r="F344" s="452">
        <v>12500</v>
      </c>
      <c r="G344" s="439">
        <v>165</v>
      </c>
    </row>
    <row r="345" spans="1:7">
      <c r="A345" s="798"/>
      <c r="B345" s="757"/>
      <c r="C345" s="122" t="s">
        <v>4625</v>
      </c>
      <c r="D345" s="432">
        <v>3333.33</v>
      </c>
      <c r="E345" s="433">
        <v>1</v>
      </c>
      <c r="F345" s="452">
        <v>3333.33</v>
      </c>
      <c r="G345" s="439">
        <v>168</v>
      </c>
    </row>
    <row r="346" spans="1:7">
      <c r="A346" s="798"/>
      <c r="B346" s="757"/>
      <c r="C346" s="122" t="s">
        <v>4626</v>
      </c>
      <c r="D346" s="432">
        <v>3333.33</v>
      </c>
      <c r="E346" s="433">
        <v>1</v>
      </c>
      <c r="F346" s="452">
        <v>3333.33</v>
      </c>
      <c r="G346" s="439">
        <v>168</v>
      </c>
    </row>
    <row r="347" spans="1:7">
      <c r="A347" s="798"/>
      <c r="B347" s="757"/>
      <c r="C347" s="122" t="s">
        <v>4627</v>
      </c>
      <c r="D347" s="432">
        <v>3333.33</v>
      </c>
      <c r="E347" s="433">
        <v>1</v>
      </c>
      <c r="F347" s="452">
        <v>3333.33</v>
      </c>
      <c r="G347" s="439">
        <v>168</v>
      </c>
    </row>
    <row r="348" spans="1:7">
      <c r="A348" s="798"/>
      <c r="B348" s="757"/>
      <c r="C348" s="122" t="s">
        <v>4628</v>
      </c>
      <c r="D348" s="432">
        <v>4600</v>
      </c>
      <c r="E348" s="433">
        <v>1</v>
      </c>
      <c r="F348" s="452">
        <v>4600</v>
      </c>
      <c r="G348" s="439">
        <v>169</v>
      </c>
    </row>
    <row r="349" spans="1:7">
      <c r="A349" s="798"/>
      <c r="B349" s="757"/>
      <c r="C349" s="122" t="s">
        <v>4629</v>
      </c>
      <c r="D349" s="432">
        <v>4600</v>
      </c>
      <c r="E349" s="433">
        <v>1</v>
      </c>
      <c r="F349" s="452">
        <v>4600</v>
      </c>
      <c r="G349" s="439">
        <v>169</v>
      </c>
    </row>
    <row r="350" spans="1:7">
      <c r="A350" s="798"/>
      <c r="B350" s="757"/>
      <c r="C350" s="122" t="s">
        <v>4630</v>
      </c>
      <c r="D350" s="432">
        <v>4600</v>
      </c>
      <c r="E350" s="433">
        <v>1</v>
      </c>
      <c r="F350" s="452">
        <v>4600</v>
      </c>
      <c r="G350" s="439">
        <v>169</v>
      </c>
    </row>
    <row r="351" spans="1:7">
      <c r="A351" s="798"/>
      <c r="B351" s="757"/>
      <c r="C351" s="122" t="s">
        <v>4631</v>
      </c>
      <c r="D351" s="432">
        <v>4600</v>
      </c>
      <c r="E351" s="433">
        <v>1</v>
      </c>
      <c r="F351" s="452">
        <v>4600</v>
      </c>
      <c r="G351" s="439">
        <v>169</v>
      </c>
    </row>
    <row r="352" spans="1:7">
      <c r="A352" s="798"/>
      <c r="B352" s="757"/>
      <c r="C352" s="122" t="s">
        <v>4632</v>
      </c>
      <c r="D352" s="432">
        <v>4600</v>
      </c>
      <c r="E352" s="433">
        <v>1</v>
      </c>
      <c r="F352" s="452">
        <v>4600</v>
      </c>
      <c r="G352" s="439">
        <v>169</v>
      </c>
    </row>
    <row r="353" spans="1:7">
      <c r="A353" s="798"/>
      <c r="B353" s="757"/>
      <c r="C353" s="122" t="s">
        <v>4633</v>
      </c>
      <c r="D353" s="432">
        <v>4600</v>
      </c>
      <c r="E353" s="433">
        <v>1</v>
      </c>
      <c r="F353" s="452">
        <v>4600</v>
      </c>
      <c r="G353" s="439">
        <v>169</v>
      </c>
    </row>
    <row r="354" spans="1:7">
      <c r="A354" s="798"/>
      <c r="B354" s="757"/>
      <c r="C354" s="122" t="s">
        <v>4634</v>
      </c>
      <c r="D354" s="432">
        <v>15000</v>
      </c>
      <c r="E354" s="433">
        <v>1</v>
      </c>
      <c r="F354" s="452">
        <v>15000</v>
      </c>
      <c r="G354" s="439">
        <v>171</v>
      </c>
    </row>
    <row r="355" spans="1:7">
      <c r="A355" s="798"/>
      <c r="B355" s="757"/>
      <c r="C355" s="122" t="s">
        <v>4634</v>
      </c>
      <c r="D355" s="432">
        <v>50000</v>
      </c>
      <c r="E355" s="433">
        <v>1</v>
      </c>
      <c r="F355" s="452">
        <v>50000</v>
      </c>
      <c r="G355" s="439">
        <v>171</v>
      </c>
    </row>
    <row r="356" spans="1:7">
      <c r="A356" s="798"/>
      <c r="B356" s="757"/>
      <c r="C356" s="122" t="s">
        <v>4634</v>
      </c>
      <c r="D356" s="432">
        <v>125000</v>
      </c>
      <c r="E356" s="433">
        <v>1</v>
      </c>
      <c r="F356" s="452">
        <v>125000</v>
      </c>
      <c r="G356" s="439">
        <v>171</v>
      </c>
    </row>
    <row r="357" spans="1:7">
      <c r="A357" s="798"/>
      <c r="B357" s="757"/>
      <c r="C357" s="122" t="s">
        <v>4634</v>
      </c>
      <c r="D357" s="432">
        <v>125000</v>
      </c>
      <c r="E357" s="433">
        <v>1</v>
      </c>
      <c r="F357" s="452">
        <v>125000</v>
      </c>
      <c r="G357" s="439">
        <v>171</v>
      </c>
    </row>
    <row r="358" spans="1:7">
      <c r="A358" s="798"/>
      <c r="B358" s="757"/>
      <c r="C358" s="122" t="s">
        <v>4634</v>
      </c>
      <c r="D358" s="432">
        <v>40000</v>
      </c>
      <c r="E358" s="433">
        <v>1</v>
      </c>
      <c r="F358" s="452">
        <v>40000</v>
      </c>
      <c r="G358" s="439">
        <v>171</v>
      </c>
    </row>
    <row r="359" spans="1:7">
      <c r="A359" s="798"/>
      <c r="B359" s="757"/>
      <c r="C359" s="122" t="s">
        <v>4635</v>
      </c>
      <c r="D359" s="432">
        <v>5000</v>
      </c>
      <c r="E359" s="433">
        <v>1</v>
      </c>
      <c r="F359" s="452">
        <v>5000</v>
      </c>
      <c r="G359" s="439">
        <v>176</v>
      </c>
    </row>
    <row r="360" spans="1:7">
      <c r="A360" s="798"/>
      <c r="B360" s="757"/>
      <c r="C360" s="122" t="s">
        <v>4635</v>
      </c>
      <c r="D360" s="432">
        <v>25000</v>
      </c>
      <c r="E360" s="433">
        <v>1</v>
      </c>
      <c r="F360" s="452">
        <v>25000</v>
      </c>
      <c r="G360" s="439">
        <v>176</v>
      </c>
    </row>
    <row r="361" spans="1:7">
      <c r="A361" s="798"/>
      <c r="B361" s="757"/>
      <c r="C361" s="122" t="s">
        <v>4635</v>
      </c>
      <c r="D361" s="432">
        <v>25000</v>
      </c>
      <c r="E361" s="433">
        <v>1</v>
      </c>
      <c r="F361" s="452">
        <v>25000</v>
      </c>
      <c r="G361" s="439">
        <v>176</v>
      </c>
    </row>
    <row r="362" spans="1:7">
      <c r="A362" s="798"/>
      <c r="B362" s="757"/>
      <c r="C362" s="122" t="s">
        <v>4635</v>
      </c>
      <c r="D362" s="432">
        <v>25000</v>
      </c>
      <c r="E362" s="433">
        <v>1</v>
      </c>
      <c r="F362" s="452">
        <v>25000</v>
      </c>
      <c r="G362" s="439">
        <v>176</v>
      </c>
    </row>
    <row r="363" spans="1:7">
      <c r="A363" s="798"/>
      <c r="B363" s="757"/>
      <c r="C363" s="122" t="s">
        <v>4635</v>
      </c>
      <c r="D363" s="432">
        <v>45000</v>
      </c>
      <c r="E363" s="433">
        <v>1</v>
      </c>
      <c r="F363" s="452">
        <v>45000</v>
      </c>
      <c r="G363" s="439">
        <v>176</v>
      </c>
    </row>
    <row r="364" spans="1:7">
      <c r="A364" s="798"/>
      <c r="B364" s="757"/>
      <c r="C364" s="122" t="s">
        <v>4635</v>
      </c>
      <c r="D364" s="432">
        <v>25000</v>
      </c>
      <c r="E364" s="433">
        <v>1</v>
      </c>
      <c r="F364" s="452">
        <v>25000</v>
      </c>
      <c r="G364" s="439">
        <v>176</v>
      </c>
    </row>
    <row r="365" spans="1:7">
      <c r="A365" s="798"/>
      <c r="B365" s="757"/>
      <c r="C365" s="122" t="s">
        <v>4635</v>
      </c>
      <c r="D365" s="432">
        <v>25000</v>
      </c>
      <c r="E365" s="433">
        <v>1</v>
      </c>
      <c r="F365" s="452">
        <v>25000</v>
      </c>
      <c r="G365" s="439">
        <v>176</v>
      </c>
    </row>
    <row r="366" spans="1:7">
      <c r="A366" s="798"/>
      <c r="B366" s="757"/>
      <c r="C366" s="122" t="s">
        <v>4635</v>
      </c>
      <c r="D366" s="432">
        <v>25000</v>
      </c>
      <c r="E366" s="433">
        <v>1</v>
      </c>
      <c r="F366" s="452">
        <v>25000</v>
      </c>
      <c r="G366" s="439">
        <v>176</v>
      </c>
    </row>
    <row r="367" spans="1:7">
      <c r="A367" s="798"/>
      <c r="B367" s="757"/>
      <c r="C367" s="122" t="s">
        <v>4635</v>
      </c>
      <c r="D367" s="432">
        <v>25000</v>
      </c>
      <c r="E367" s="433">
        <v>1</v>
      </c>
      <c r="F367" s="452">
        <v>25000</v>
      </c>
      <c r="G367" s="439">
        <v>176</v>
      </c>
    </row>
    <row r="368" spans="1:7">
      <c r="A368" s="798"/>
      <c r="B368" s="757"/>
      <c r="C368" s="122" t="s">
        <v>4635</v>
      </c>
      <c r="D368" s="432">
        <v>15000</v>
      </c>
      <c r="E368" s="433">
        <v>1</v>
      </c>
      <c r="F368" s="452">
        <v>15000</v>
      </c>
      <c r="G368" s="439">
        <v>176</v>
      </c>
    </row>
    <row r="369" spans="1:7">
      <c r="A369" s="798"/>
      <c r="B369" s="757"/>
      <c r="C369" s="122" t="s">
        <v>4635</v>
      </c>
      <c r="D369" s="432">
        <v>50000</v>
      </c>
      <c r="E369" s="433">
        <v>1</v>
      </c>
      <c r="F369" s="452">
        <v>50000</v>
      </c>
      <c r="G369" s="439">
        <v>176</v>
      </c>
    </row>
    <row r="370" spans="1:7">
      <c r="A370" s="798"/>
      <c r="B370" s="757"/>
      <c r="C370" s="122" t="s">
        <v>4635</v>
      </c>
      <c r="D370" s="432">
        <v>100000</v>
      </c>
      <c r="E370" s="433">
        <v>1</v>
      </c>
      <c r="F370" s="452">
        <v>100000</v>
      </c>
      <c r="G370" s="439">
        <v>176</v>
      </c>
    </row>
    <row r="371" spans="1:7">
      <c r="A371" s="798"/>
      <c r="B371" s="757"/>
      <c r="C371" s="122" t="s">
        <v>4635</v>
      </c>
      <c r="D371" s="432">
        <v>100000</v>
      </c>
      <c r="E371" s="433">
        <v>1</v>
      </c>
      <c r="F371" s="452">
        <v>100000</v>
      </c>
      <c r="G371" s="439">
        <v>176</v>
      </c>
    </row>
    <row r="372" spans="1:7">
      <c r="A372" s="798"/>
      <c r="B372" s="757"/>
      <c r="C372" s="122" t="s">
        <v>4635</v>
      </c>
      <c r="D372" s="432">
        <v>12000</v>
      </c>
      <c r="E372" s="433">
        <v>1</v>
      </c>
      <c r="F372" s="452">
        <v>12000</v>
      </c>
      <c r="G372" s="439">
        <v>176</v>
      </c>
    </row>
    <row r="373" spans="1:7">
      <c r="A373" s="798"/>
      <c r="B373" s="757"/>
      <c r="C373" s="122" t="s">
        <v>4635</v>
      </c>
      <c r="D373" s="432">
        <v>25000</v>
      </c>
      <c r="E373" s="433">
        <v>1</v>
      </c>
      <c r="F373" s="452">
        <v>25000</v>
      </c>
      <c r="G373" s="439">
        <v>176</v>
      </c>
    </row>
    <row r="374" spans="1:7">
      <c r="A374" s="798"/>
      <c r="B374" s="757"/>
      <c r="C374" s="122" t="s">
        <v>4635</v>
      </c>
      <c r="D374" s="432">
        <v>25000</v>
      </c>
      <c r="E374" s="433">
        <v>1</v>
      </c>
      <c r="F374" s="452">
        <v>25000</v>
      </c>
      <c r="G374" s="439">
        <v>176</v>
      </c>
    </row>
    <row r="375" spans="1:7">
      <c r="A375" s="798"/>
      <c r="B375" s="757"/>
      <c r="C375" s="122" t="s">
        <v>4636</v>
      </c>
      <c r="D375" s="432">
        <v>25000</v>
      </c>
      <c r="E375" s="433">
        <v>1</v>
      </c>
      <c r="F375" s="452">
        <v>25000</v>
      </c>
      <c r="G375" s="439">
        <v>185</v>
      </c>
    </row>
    <row r="376" spans="1:7">
      <c r="A376" s="798"/>
      <c r="B376" s="757"/>
      <c r="C376" s="122" t="s">
        <v>4477</v>
      </c>
      <c r="D376" s="432">
        <v>64860</v>
      </c>
      <c r="E376" s="433">
        <v>3</v>
      </c>
      <c r="F376" s="452">
        <v>194580</v>
      </c>
      <c r="G376" s="439">
        <v>186</v>
      </c>
    </row>
    <row r="377" spans="1:7">
      <c r="A377" s="798"/>
      <c r="B377" s="757"/>
      <c r="C377" s="122" t="s">
        <v>4637</v>
      </c>
      <c r="D377" s="432">
        <v>23333.33</v>
      </c>
      <c r="E377" s="433">
        <v>1</v>
      </c>
      <c r="F377" s="452">
        <v>2333.33</v>
      </c>
      <c r="G377" s="439">
        <v>191</v>
      </c>
    </row>
    <row r="378" spans="1:7">
      <c r="A378" s="798"/>
      <c r="B378" s="757"/>
      <c r="C378" s="122" t="s">
        <v>4638</v>
      </c>
      <c r="D378" s="432">
        <v>23333.33</v>
      </c>
      <c r="E378" s="433">
        <v>1</v>
      </c>
      <c r="F378" s="452">
        <v>2333.33</v>
      </c>
      <c r="G378" s="439">
        <v>191</v>
      </c>
    </row>
    <row r="379" spans="1:7">
      <c r="A379" s="798"/>
      <c r="B379" s="757"/>
      <c r="C379" s="122" t="s">
        <v>4639</v>
      </c>
      <c r="D379" s="432">
        <v>23333.33</v>
      </c>
      <c r="E379" s="433">
        <v>1</v>
      </c>
      <c r="F379" s="452">
        <v>2333.33</v>
      </c>
      <c r="G379" s="439">
        <v>191</v>
      </c>
    </row>
    <row r="380" spans="1:7">
      <c r="A380" s="798"/>
      <c r="B380" s="797"/>
      <c r="C380" s="132" t="s">
        <v>4640</v>
      </c>
      <c r="D380" s="446">
        <v>400</v>
      </c>
      <c r="E380" s="447">
        <v>1</v>
      </c>
      <c r="F380" s="453">
        <v>400</v>
      </c>
      <c r="G380" s="448">
        <v>195</v>
      </c>
    </row>
    <row r="381" spans="1:7" ht="17.25" customHeight="1">
      <c r="A381" s="798"/>
      <c r="B381" s="757" t="s">
        <v>4879</v>
      </c>
      <c r="C381" s="122" t="s">
        <v>4641</v>
      </c>
      <c r="D381" s="432">
        <v>5000</v>
      </c>
      <c r="E381" s="433">
        <v>1</v>
      </c>
      <c r="F381" s="452">
        <v>5000</v>
      </c>
      <c r="G381" s="439">
        <v>224</v>
      </c>
    </row>
    <row r="382" spans="1:7">
      <c r="A382" s="798"/>
      <c r="B382" s="757"/>
      <c r="C382" s="122" t="s">
        <v>614</v>
      </c>
      <c r="D382" s="432">
        <v>12000</v>
      </c>
      <c r="E382" s="433">
        <v>1</v>
      </c>
      <c r="F382" s="452">
        <v>12000</v>
      </c>
      <c r="G382" s="439">
        <v>232</v>
      </c>
    </row>
    <row r="383" spans="1:7">
      <c r="A383" s="798"/>
      <c r="B383" s="757"/>
      <c r="C383" s="122" t="s">
        <v>4642</v>
      </c>
      <c r="D383" s="432">
        <v>16666.66</v>
      </c>
      <c r="E383" s="433">
        <v>1</v>
      </c>
      <c r="F383" s="452">
        <v>16666.66</v>
      </c>
      <c r="G383" s="439">
        <v>233</v>
      </c>
    </row>
    <row r="384" spans="1:7">
      <c r="A384" s="798"/>
      <c r="B384" s="757"/>
      <c r="C384" s="122" t="s">
        <v>4602</v>
      </c>
      <c r="D384" s="432">
        <v>16666.66</v>
      </c>
      <c r="E384" s="433">
        <v>1</v>
      </c>
      <c r="F384" s="452">
        <v>16666.66</v>
      </c>
      <c r="G384" s="439">
        <v>233</v>
      </c>
    </row>
    <row r="385" spans="1:7">
      <c r="A385" s="798"/>
      <c r="B385" s="757"/>
      <c r="C385" s="122" t="s">
        <v>4643</v>
      </c>
      <c r="D385" s="432">
        <v>16666.66</v>
      </c>
      <c r="E385" s="433">
        <v>1</v>
      </c>
      <c r="F385" s="452">
        <v>16666.66</v>
      </c>
      <c r="G385" s="439">
        <v>233</v>
      </c>
    </row>
    <row r="386" spans="1:7">
      <c r="A386" s="798"/>
      <c r="B386" s="757"/>
      <c r="C386" s="122" t="s">
        <v>4603</v>
      </c>
      <c r="D386" s="432">
        <v>30000</v>
      </c>
      <c r="E386" s="433">
        <v>1</v>
      </c>
      <c r="F386" s="452">
        <v>30000</v>
      </c>
      <c r="G386" s="439">
        <v>241</v>
      </c>
    </row>
    <row r="387" spans="1:7">
      <c r="A387" s="798"/>
      <c r="B387" s="757"/>
      <c r="C387" s="122" t="s">
        <v>4604</v>
      </c>
      <c r="D387" s="432">
        <v>2857.14</v>
      </c>
      <c r="E387" s="433">
        <v>1</v>
      </c>
      <c r="F387" s="452">
        <v>2857.14</v>
      </c>
      <c r="G387" s="439">
        <v>243</v>
      </c>
    </row>
    <row r="388" spans="1:7">
      <c r="A388" s="798"/>
      <c r="B388" s="757"/>
      <c r="C388" s="122" t="s">
        <v>4644</v>
      </c>
      <c r="D388" s="432">
        <v>2857.14</v>
      </c>
      <c r="E388" s="433">
        <v>1</v>
      </c>
      <c r="F388" s="452">
        <v>2857.14</v>
      </c>
      <c r="G388" s="439">
        <v>243</v>
      </c>
    </row>
    <row r="389" spans="1:7">
      <c r="A389" s="798"/>
      <c r="B389" s="757"/>
      <c r="C389" s="122" t="s">
        <v>4645</v>
      </c>
      <c r="D389" s="432">
        <v>2857.14</v>
      </c>
      <c r="E389" s="433">
        <v>1</v>
      </c>
      <c r="F389" s="452">
        <v>2857.14</v>
      </c>
      <c r="G389" s="439">
        <v>243</v>
      </c>
    </row>
    <row r="390" spans="1:7">
      <c r="A390" s="798"/>
      <c r="B390" s="757"/>
      <c r="C390" s="122" t="s">
        <v>4646</v>
      </c>
      <c r="D390" s="432">
        <v>2857.14</v>
      </c>
      <c r="E390" s="433">
        <v>1</v>
      </c>
      <c r="F390" s="452">
        <v>2857.14</v>
      </c>
      <c r="G390" s="439">
        <v>243</v>
      </c>
    </row>
    <row r="391" spans="1:7">
      <c r="A391" s="798"/>
      <c r="B391" s="757"/>
      <c r="C391" s="122" t="s">
        <v>4647</v>
      </c>
      <c r="D391" s="432">
        <v>2857.14</v>
      </c>
      <c r="E391" s="433">
        <v>1</v>
      </c>
      <c r="F391" s="452">
        <v>2857.14</v>
      </c>
      <c r="G391" s="439">
        <v>243</v>
      </c>
    </row>
    <row r="392" spans="1:7">
      <c r="A392" s="798"/>
      <c r="B392" s="757"/>
      <c r="C392" s="122" t="s">
        <v>4648</v>
      </c>
      <c r="D392" s="432">
        <v>2857.14</v>
      </c>
      <c r="E392" s="433">
        <v>1</v>
      </c>
      <c r="F392" s="452">
        <v>2857.14</v>
      </c>
      <c r="G392" s="439">
        <v>243</v>
      </c>
    </row>
    <row r="393" spans="1:7">
      <c r="A393" s="798"/>
      <c r="B393" s="757"/>
      <c r="C393" s="122" t="s">
        <v>4649</v>
      </c>
      <c r="D393" s="432">
        <v>2857.14</v>
      </c>
      <c r="E393" s="433">
        <v>1</v>
      </c>
      <c r="F393" s="452">
        <v>2857.14</v>
      </c>
      <c r="G393" s="439">
        <v>243</v>
      </c>
    </row>
    <row r="394" spans="1:7">
      <c r="A394" s="798"/>
      <c r="B394" s="757"/>
      <c r="C394" s="122" t="s">
        <v>4650</v>
      </c>
      <c r="D394" s="432">
        <v>1666.66</v>
      </c>
      <c r="E394" s="433">
        <v>1</v>
      </c>
      <c r="F394" s="452">
        <v>1666.66</v>
      </c>
      <c r="G394" s="439">
        <v>244</v>
      </c>
    </row>
    <row r="395" spans="1:7">
      <c r="A395" s="798"/>
      <c r="B395" s="757"/>
      <c r="C395" s="122" t="s">
        <v>1490</v>
      </c>
      <c r="D395" s="432">
        <v>1666.66</v>
      </c>
      <c r="E395" s="433">
        <v>1</v>
      </c>
      <c r="F395" s="452">
        <v>1666.66</v>
      </c>
      <c r="G395" s="439">
        <v>244</v>
      </c>
    </row>
    <row r="396" spans="1:7">
      <c r="A396" s="798"/>
      <c r="B396" s="757"/>
      <c r="C396" s="122" t="s">
        <v>1491</v>
      </c>
      <c r="D396" s="432">
        <v>1666.66</v>
      </c>
      <c r="E396" s="433">
        <v>1</v>
      </c>
      <c r="F396" s="452">
        <v>1666.66</v>
      </c>
      <c r="G396" s="439">
        <v>244</v>
      </c>
    </row>
    <row r="397" spans="1:7">
      <c r="A397" s="798"/>
      <c r="B397" s="757"/>
      <c r="C397" s="122" t="s">
        <v>41</v>
      </c>
      <c r="D397" s="432">
        <v>2500</v>
      </c>
      <c r="E397" s="433">
        <v>1</v>
      </c>
      <c r="F397" s="452">
        <v>2500</v>
      </c>
      <c r="G397" s="439">
        <v>252</v>
      </c>
    </row>
    <row r="398" spans="1:7">
      <c r="A398" s="798"/>
      <c r="B398" s="757"/>
      <c r="C398" s="122" t="s">
        <v>4651</v>
      </c>
      <c r="D398" s="432">
        <v>2500</v>
      </c>
      <c r="E398" s="433">
        <v>1</v>
      </c>
      <c r="F398" s="452">
        <v>2500</v>
      </c>
      <c r="G398" s="439">
        <v>252</v>
      </c>
    </row>
    <row r="399" spans="1:7">
      <c r="A399" s="798"/>
      <c r="B399" s="757"/>
      <c r="C399" s="122" t="s">
        <v>37</v>
      </c>
      <c r="D399" s="432">
        <v>7000</v>
      </c>
      <c r="E399" s="433">
        <v>4</v>
      </c>
      <c r="F399" s="452">
        <v>28000</v>
      </c>
      <c r="G399" s="439">
        <v>253</v>
      </c>
    </row>
    <row r="400" spans="1:7">
      <c r="A400" s="798"/>
      <c r="B400" s="757"/>
      <c r="C400" s="122" t="s">
        <v>4652</v>
      </c>
      <c r="D400" s="432">
        <v>37500</v>
      </c>
      <c r="E400" s="433">
        <v>1</v>
      </c>
      <c r="F400" s="452">
        <v>3750</v>
      </c>
      <c r="G400" s="439">
        <v>253</v>
      </c>
    </row>
    <row r="401" spans="1:7">
      <c r="A401" s="798"/>
      <c r="B401" s="757"/>
      <c r="C401" s="122" t="s">
        <v>4653</v>
      </c>
      <c r="D401" s="432">
        <v>37500</v>
      </c>
      <c r="E401" s="433">
        <v>1</v>
      </c>
      <c r="F401" s="452">
        <v>3750</v>
      </c>
      <c r="G401" s="439">
        <v>253</v>
      </c>
    </row>
    <row r="402" spans="1:7">
      <c r="A402" s="798"/>
      <c r="B402" s="757"/>
      <c r="C402" s="122" t="s">
        <v>4654</v>
      </c>
      <c r="D402" s="432">
        <v>37500</v>
      </c>
      <c r="E402" s="433">
        <v>1</v>
      </c>
      <c r="F402" s="452">
        <v>3750</v>
      </c>
      <c r="G402" s="439">
        <v>253</v>
      </c>
    </row>
    <row r="403" spans="1:7">
      <c r="A403" s="798"/>
      <c r="B403" s="757"/>
      <c r="C403" s="122" t="s">
        <v>4655</v>
      </c>
      <c r="D403" s="432">
        <v>37500</v>
      </c>
      <c r="E403" s="433">
        <v>1</v>
      </c>
      <c r="F403" s="452">
        <v>3750</v>
      </c>
      <c r="G403" s="439">
        <v>253</v>
      </c>
    </row>
    <row r="404" spans="1:7">
      <c r="A404" s="798"/>
      <c r="B404" s="757"/>
      <c r="C404" s="122" t="s">
        <v>4656</v>
      </c>
      <c r="D404" s="432">
        <v>37500</v>
      </c>
      <c r="E404" s="433">
        <v>1</v>
      </c>
      <c r="F404" s="452">
        <v>3750</v>
      </c>
      <c r="G404" s="439">
        <v>253</v>
      </c>
    </row>
    <row r="405" spans="1:7">
      <c r="A405" s="798"/>
      <c r="B405" s="757"/>
      <c r="C405" s="95" t="s">
        <v>4657</v>
      </c>
      <c r="D405" s="432">
        <v>37500</v>
      </c>
      <c r="E405" s="433">
        <v>1</v>
      </c>
      <c r="F405" s="452">
        <v>3750</v>
      </c>
      <c r="G405" s="439">
        <v>253</v>
      </c>
    </row>
    <row r="406" spans="1:7" ht="63.75">
      <c r="A406" s="798"/>
      <c r="B406" s="757"/>
      <c r="C406" s="95" t="s">
        <v>4658</v>
      </c>
      <c r="D406" s="432">
        <v>37500</v>
      </c>
      <c r="E406" s="433">
        <v>1</v>
      </c>
      <c r="F406" s="452">
        <v>3750</v>
      </c>
      <c r="G406" s="439">
        <v>253</v>
      </c>
    </row>
    <row r="407" spans="1:7">
      <c r="A407" s="798"/>
      <c r="B407" s="757"/>
      <c r="C407" s="95" t="s">
        <v>4659</v>
      </c>
      <c r="D407" s="432">
        <v>37500</v>
      </c>
      <c r="E407" s="433">
        <v>1</v>
      </c>
      <c r="F407" s="452">
        <v>3750</v>
      </c>
      <c r="G407" s="439">
        <v>253</v>
      </c>
    </row>
    <row r="408" spans="1:7">
      <c r="A408" s="798"/>
      <c r="B408" s="757"/>
      <c r="C408" s="95" t="s">
        <v>4660</v>
      </c>
      <c r="D408" s="432">
        <v>2966.1</v>
      </c>
      <c r="E408" s="433">
        <v>1</v>
      </c>
      <c r="F408" s="452">
        <v>2966.1</v>
      </c>
      <c r="G408" s="439">
        <v>253</v>
      </c>
    </row>
    <row r="409" spans="1:7" ht="51">
      <c r="A409" s="798"/>
      <c r="B409" s="757"/>
      <c r="C409" s="95" t="s">
        <v>4661</v>
      </c>
      <c r="D409" s="432">
        <v>2966.1</v>
      </c>
      <c r="E409" s="433">
        <v>1</v>
      </c>
      <c r="F409" s="452">
        <v>2966.1</v>
      </c>
      <c r="G409" s="439">
        <v>253</v>
      </c>
    </row>
    <row r="410" spans="1:7">
      <c r="A410" s="798"/>
      <c r="B410" s="757"/>
      <c r="C410" s="95" t="s">
        <v>4662</v>
      </c>
      <c r="D410" s="432">
        <v>2966.1</v>
      </c>
      <c r="E410" s="433">
        <v>1</v>
      </c>
      <c r="F410" s="452">
        <v>2966.1</v>
      </c>
      <c r="G410" s="439">
        <v>253</v>
      </c>
    </row>
    <row r="411" spans="1:7" ht="38.25">
      <c r="A411" s="798"/>
      <c r="B411" s="757"/>
      <c r="C411" s="95" t="s">
        <v>4663</v>
      </c>
      <c r="D411" s="432">
        <v>2966.1</v>
      </c>
      <c r="E411" s="433">
        <v>1</v>
      </c>
      <c r="F411" s="452">
        <v>2966.1</v>
      </c>
      <c r="G411" s="439">
        <v>253</v>
      </c>
    </row>
    <row r="412" spans="1:7" ht="89.25">
      <c r="A412" s="798"/>
      <c r="B412" s="757"/>
      <c r="C412" s="95" t="s">
        <v>4664</v>
      </c>
      <c r="D412" s="432">
        <v>2966.1</v>
      </c>
      <c r="E412" s="433">
        <v>1</v>
      </c>
      <c r="F412" s="452">
        <v>2966.1</v>
      </c>
      <c r="G412" s="439">
        <v>253</v>
      </c>
    </row>
    <row r="413" spans="1:7" ht="63.75">
      <c r="A413" s="798"/>
      <c r="B413" s="757"/>
      <c r="C413" s="95" t="s">
        <v>4665</v>
      </c>
      <c r="D413" s="432">
        <v>2966.1</v>
      </c>
      <c r="E413" s="433">
        <v>1</v>
      </c>
      <c r="F413" s="452">
        <v>2966.1</v>
      </c>
      <c r="G413" s="439">
        <v>253</v>
      </c>
    </row>
    <row r="414" spans="1:7">
      <c r="A414" s="798"/>
      <c r="B414" s="757"/>
      <c r="C414" s="95" t="s">
        <v>4659</v>
      </c>
      <c r="D414" s="432">
        <v>2966.1</v>
      </c>
      <c r="E414" s="433">
        <v>1</v>
      </c>
      <c r="F414" s="452">
        <v>2966.1</v>
      </c>
      <c r="G414" s="439">
        <v>253</v>
      </c>
    </row>
    <row r="415" spans="1:7">
      <c r="A415" s="798"/>
      <c r="B415" s="757"/>
      <c r="C415" s="95" t="s">
        <v>4660</v>
      </c>
      <c r="D415" s="432">
        <v>2966.1</v>
      </c>
      <c r="E415" s="433">
        <v>1</v>
      </c>
      <c r="F415" s="452">
        <v>2966.1</v>
      </c>
      <c r="G415" s="439">
        <v>253</v>
      </c>
    </row>
    <row r="416" spans="1:7" ht="51">
      <c r="A416" s="798"/>
      <c r="B416" s="757"/>
      <c r="C416" s="95" t="s">
        <v>4661</v>
      </c>
      <c r="D416" s="432">
        <v>2966.1</v>
      </c>
      <c r="E416" s="433">
        <v>1</v>
      </c>
      <c r="F416" s="452">
        <v>2966.1</v>
      </c>
      <c r="G416" s="439">
        <v>253</v>
      </c>
    </row>
    <row r="417" spans="1:7">
      <c r="A417" s="798"/>
      <c r="B417" s="757"/>
      <c r="C417" s="95" t="s">
        <v>4662</v>
      </c>
      <c r="D417" s="432">
        <v>2966.1</v>
      </c>
      <c r="E417" s="433">
        <v>1</v>
      </c>
      <c r="F417" s="452">
        <v>2966.1</v>
      </c>
      <c r="G417" s="439">
        <v>253</v>
      </c>
    </row>
    <row r="418" spans="1:7" ht="38.25">
      <c r="A418" s="798"/>
      <c r="B418" s="757"/>
      <c r="C418" s="95" t="s">
        <v>4663</v>
      </c>
      <c r="D418" s="432">
        <v>2966.1</v>
      </c>
      <c r="E418" s="433">
        <v>1</v>
      </c>
      <c r="F418" s="452">
        <v>2966.1</v>
      </c>
      <c r="G418" s="439">
        <v>253</v>
      </c>
    </row>
    <row r="419" spans="1:7" ht="89.25">
      <c r="A419" s="798"/>
      <c r="B419" s="757"/>
      <c r="C419" s="95" t="s">
        <v>4664</v>
      </c>
      <c r="D419" s="432">
        <v>2966.1</v>
      </c>
      <c r="E419" s="433">
        <v>1</v>
      </c>
      <c r="F419" s="452">
        <v>2966.1</v>
      </c>
      <c r="G419" s="439">
        <v>253</v>
      </c>
    </row>
    <row r="420" spans="1:7" ht="63.75">
      <c r="A420" s="798"/>
      <c r="B420" s="757"/>
      <c r="C420" s="95" t="s">
        <v>4666</v>
      </c>
      <c r="D420" s="432">
        <v>2966.1</v>
      </c>
      <c r="E420" s="433">
        <v>1</v>
      </c>
      <c r="F420" s="452">
        <v>2966.1</v>
      </c>
      <c r="G420" s="439">
        <v>253</v>
      </c>
    </row>
    <row r="421" spans="1:7">
      <c r="A421" s="798"/>
      <c r="B421" s="757"/>
      <c r="C421" s="95" t="s">
        <v>4659</v>
      </c>
      <c r="D421" s="432">
        <v>2966.1</v>
      </c>
      <c r="E421" s="433">
        <v>1</v>
      </c>
      <c r="F421" s="452">
        <v>2966.1</v>
      </c>
      <c r="G421" s="439">
        <v>253</v>
      </c>
    </row>
    <row r="422" spans="1:7">
      <c r="A422" s="798"/>
      <c r="B422" s="757"/>
      <c r="C422" s="95" t="s">
        <v>4660</v>
      </c>
      <c r="D422" s="432">
        <v>2966.1</v>
      </c>
      <c r="E422" s="433">
        <v>1</v>
      </c>
      <c r="F422" s="452">
        <v>2966.1</v>
      </c>
      <c r="G422" s="439">
        <v>253</v>
      </c>
    </row>
    <row r="423" spans="1:7" ht="51">
      <c r="A423" s="798"/>
      <c r="B423" s="757"/>
      <c r="C423" s="95" t="s">
        <v>4661</v>
      </c>
      <c r="D423" s="432">
        <v>2966.1</v>
      </c>
      <c r="E423" s="433">
        <v>1</v>
      </c>
      <c r="F423" s="452">
        <v>2966.1</v>
      </c>
      <c r="G423" s="439">
        <v>253</v>
      </c>
    </row>
    <row r="424" spans="1:7">
      <c r="A424" s="798"/>
      <c r="B424" s="757"/>
      <c r="C424" s="95" t="s">
        <v>4662</v>
      </c>
      <c r="D424" s="432">
        <v>2966.1</v>
      </c>
      <c r="E424" s="433">
        <v>1</v>
      </c>
      <c r="F424" s="452">
        <v>2966.1</v>
      </c>
      <c r="G424" s="439">
        <v>253</v>
      </c>
    </row>
    <row r="425" spans="1:7" ht="38.25">
      <c r="A425" s="798"/>
      <c r="B425" s="757"/>
      <c r="C425" s="95" t="s">
        <v>4663</v>
      </c>
      <c r="D425" s="432">
        <v>2966.1</v>
      </c>
      <c r="E425" s="433">
        <v>1</v>
      </c>
      <c r="F425" s="452">
        <v>2966.1</v>
      </c>
      <c r="G425" s="439">
        <v>253</v>
      </c>
    </row>
    <row r="426" spans="1:7" ht="89.25">
      <c r="A426" s="798"/>
      <c r="B426" s="757"/>
      <c r="C426" s="95" t="s">
        <v>4664</v>
      </c>
      <c r="D426" s="432">
        <v>2966.1</v>
      </c>
      <c r="E426" s="433">
        <v>1</v>
      </c>
      <c r="F426" s="452">
        <v>2966.1</v>
      </c>
      <c r="G426" s="439">
        <v>253</v>
      </c>
    </row>
    <row r="427" spans="1:7">
      <c r="A427" s="798"/>
      <c r="B427" s="757"/>
      <c r="C427" s="95" t="s">
        <v>4667</v>
      </c>
      <c r="D427" s="432">
        <v>2966.1</v>
      </c>
      <c r="E427" s="433">
        <v>1</v>
      </c>
      <c r="F427" s="452">
        <v>2966.1</v>
      </c>
      <c r="G427" s="439">
        <v>253</v>
      </c>
    </row>
    <row r="428" spans="1:7">
      <c r="A428" s="798"/>
      <c r="B428" s="757"/>
      <c r="C428" s="95" t="s">
        <v>4668</v>
      </c>
      <c r="D428" s="432">
        <v>2966.1</v>
      </c>
      <c r="E428" s="433">
        <v>1</v>
      </c>
      <c r="F428" s="452">
        <v>2966.1</v>
      </c>
      <c r="G428" s="439">
        <v>253</v>
      </c>
    </row>
    <row r="429" spans="1:7">
      <c r="A429" s="798"/>
      <c r="B429" s="757"/>
      <c r="C429" s="95" t="s">
        <v>4669</v>
      </c>
      <c r="D429" s="432">
        <v>2966.1</v>
      </c>
      <c r="E429" s="433">
        <v>1</v>
      </c>
      <c r="F429" s="452">
        <v>2966.1</v>
      </c>
      <c r="G429" s="439">
        <v>253</v>
      </c>
    </row>
    <row r="430" spans="1:7">
      <c r="A430" s="798"/>
      <c r="B430" s="757"/>
      <c r="C430" s="95" t="s">
        <v>4670</v>
      </c>
      <c r="D430" s="432">
        <v>2966.1</v>
      </c>
      <c r="E430" s="433">
        <v>1</v>
      </c>
      <c r="F430" s="452">
        <v>2966.1</v>
      </c>
      <c r="G430" s="439">
        <v>253</v>
      </c>
    </row>
    <row r="431" spans="1:7">
      <c r="A431" s="798"/>
      <c r="B431" s="757"/>
      <c r="C431" s="95" t="s">
        <v>4671</v>
      </c>
      <c r="D431" s="432">
        <v>2966.1</v>
      </c>
      <c r="E431" s="433">
        <v>1</v>
      </c>
      <c r="F431" s="452">
        <v>2966.1</v>
      </c>
      <c r="G431" s="439">
        <v>253</v>
      </c>
    </row>
    <row r="432" spans="1:7" ht="38.25">
      <c r="A432" s="798"/>
      <c r="B432" s="757"/>
      <c r="C432" s="95" t="s">
        <v>4672</v>
      </c>
      <c r="D432" s="432">
        <v>2966.1</v>
      </c>
      <c r="E432" s="433">
        <v>1</v>
      </c>
      <c r="F432" s="452">
        <v>2966.1</v>
      </c>
      <c r="G432" s="439">
        <v>253</v>
      </c>
    </row>
    <row r="433" spans="1:7">
      <c r="A433" s="798"/>
      <c r="B433" s="757"/>
      <c r="C433" s="95" t="s">
        <v>4673</v>
      </c>
      <c r="D433" s="432">
        <v>2966.1</v>
      </c>
      <c r="E433" s="433">
        <v>1</v>
      </c>
      <c r="F433" s="452">
        <v>2966.1</v>
      </c>
      <c r="G433" s="439">
        <v>253</v>
      </c>
    </row>
    <row r="434" spans="1:7">
      <c r="A434" s="798"/>
      <c r="B434" s="757"/>
      <c r="C434" s="95" t="s">
        <v>4674</v>
      </c>
      <c r="D434" s="432">
        <v>2966.1</v>
      </c>
      <c r="E434" s="433">
        <v>1</v>
      </c>
      <c r="F434" s="452">
        <v>2966.1</v>
      </c>
      <c r="G434" s="439">
        <v>253</v>
      </c>
    </row>
    <row r="435" spans="1:7" ht="25.5">
      <c r="A435" s="798"/>
      <c r="B435" s="757"/>
      <c r="C435" s="95" t="s">
        <v>4675</v>
      </c>
      <c r="D435" s="432">
        <v>2966.1</v>
      </c>
      <c r="E435" s="433">
        <v>1</v>
      </c>
      <c r="F435" s="452">
        <v>2966.1</v>
      </c>
      <c r="G435" s="439">
        <v>253</v>
      </c>
    </row>
    <row r="436" spans="1:7" ht="63.75">
      <c r="A436" s="798"/>
      <c r="B436" s="757"/>
      <c r="C436" s="95" t="s">
        <v>4676</v>
      </c>
      <c r="D436" s="432">
        <v>2966.1</v>
      </c>
      <c r="E436" s="433">
        <v>1</v>
      </c>
      <c r="F436" s="452">
        <v>2966.1</v>
      </c>
      <c r="G436" s="439">
        <v>253</v>
      </c>
    </row>
    <row r="437" spans="1:7" ht="38.25">
      <c r="A437" s="798"/>
      <c r="B437" s="757"/>
      <c r="C437" s="95" t="s">
        <v>4672</v>
      </c>
      <c r="D437" s="432">
        <v>2966.1</v>
      </c>
      <c r="E437" s="433">
        <v>1</v>
      </c>
      <c r="F437" s="452">
        <v>2966.1</v>
      </c>
      <c r="G437" s="439">
        <v>253</v>
      </c>
    </row>
    <row r="438" spans="1:7">
      <c r="A438" s="798"/>
      <c r="B438" s="757"/>
      <c r="C438" s="95" t="s">
        <v>4673</v>
      </c>
      <c r="D438" s="432">
        <v>2966.1</v>
      </c>
      <c r="E438" s="433">
        <v>1</v>
      </c>
      <c r="F438" s="452">
        <v>2966.1</v>
      </c>
      <c r="G438" s="439">
        <v>253</v>
      </c>
    </row>
    <row r="439" spans="1:7">
      <c r="A439" s="798"/>
      <c r="B439" s="757"/>
      <c r="C439" s="95" t="s">
        <v>4674</v>
      </c>
      <c r="D439" s="432">
        <v>2966.1</v>
      </c>
      <c r="E439" s="433">
        <v>1</v>
      </c>
      <c r="F439" s="452">
        <v>2966.1</v>
      </c>
      <c r="G439" s="439">
        <v>253</v>
      </c>
    </row>
    <row r="440" spans="1:7" ht="25.5">
      <c r="A440" s="798"/>
      <c r="B440" s="757"/>
      <c r="C440" s="95" t="s">
        <v>4675</v>
      </c>
      <c r="D440" s="432">
        <v>2966.1</v>
      </c>
      <c r="E440" s="433">
        <v>1</v>
      </c>
      <c r="F440" s="452">
        <v>2966.1</v>
      </c>
      <c r="G440" s="439">
        <v>253</v>
      </c>
    </row>
    <row r="441" spans="1:7" ht="63.75">
      <c r="A441" s="798"/>
      <c r="B441" s="757"/>
      <c r="C441" s="95" t="s">
        <v>4676</v>
      </c>
      <c r="D441" s="432">
        <v>2966.1</v>
      </c>
      <c r="E441" s="433">
        <v>1</v>
      </c>
      <c r="F441" s="452">
        <v>2966.1</v>
      </c>
      <c r="G441" s="439">
        <v>253</v>
      </c>
    </row>
    <row r="442" spans="1:7" ht="38.25">
      <c r="A442" s="798"/>
      <c r="B442" s="757"/>
      <c r="C442" s="95" t="s">
        <v>4672</v>
      </c>
      <c r="D442" s="432">
        <v>2966.1</v>
      </c>
      <c r="E442" s="433">
        <v>1</v>
      </c>
      <c r="F442" s="452">
        <v>2966.1</v>
      </c>
      <c r="G442" s="439">
        <v>253</v>
      </c>
    </row>
    <row r="443" spans="1:7">
      <c r="A443" s="798"/>
      <c r="B443" s="757"/>
      <c r="C443" s="95" t="s">
        <v>4673</v>
      </c>
      <c r="D443" s="432">
        <v>2966.1</v>
      </c>
      <c r="E443" s="433">
        <v>1</v>
      </c>
      <c r="F443" s="452">
        <v>2966.1</v>
      </c>
      <c r="G443" s="439">
        <v>253</v>
      </c>
    </row>
    <row r="444" spans="1:7">
      <c r="A444" s="798"/>
      <c r="B444" s="757"/>
      <c r="C444" s="95" t="s">
        <v>4674</v>
      </c>
      <c r="D444" s="432">
        <v>2966.1</v>
      </c>
      <c r="E444" s="433">
        <v>1</v>
      </c>
      <c r="F444" s="452">
        <v>2966.1</v>
      </c>
      <c r="G444" s="439">
        <v>253</v>
      </c>
    </row>
    <row r="445" spans="1:7" ht="25.5">
      <c r="A445" s="798"/>
      <c r="B445" s="757"/>
      <c r="C445" s="95" t="s">
        <v>4675</v>
      </c>
      <c r="D445" s="432">
        <v>2966.1</v>
      </c>
      <c r="E445" s="433">
        <v>1</v>
      </c>
      <c r="F445" s="452">
        <v>2966.1</v>
      </c>
      <c r="G445" s="439">
        <v>253</v>
      </c>
    </row>
    <row r="446" spans="1:7" ht="63.75">
      <c r="A446" s="798"/>
      <c r="B446" s="757"/>
      <c r="C446" s="95" t="s">
        <v>4676</v>
      </c>
      <c r="D446" s="432">
        <v>2966.1</v>
      </c>
      <c r="E446" s="433">
        <v>1</v>
      </c>
      <c r="F446" s="452">
        <v>2966.1</v>
      </c>
      <c r="G446" s="439">
        <v>253</v>
      </c>
    </row>
    <row r="447" spans="1:7" ht="38.25">
      <c r="A447" s="798"/>
      <c r="B447" s="757"/>
      <c r="C447" s="95" t="s">
        <v>4672</v>
      </c>
      <c r="D447" s="432">
        <v>2966.1</v>
      </c>
      <c r="E447" s="433">
        <v>1</v>
      </c>
      <c r="F447" s="452">
        <v>2966.1</v>
      </c>
      <c r="G447" s="439">
        <v>253</v>
      </c>
    </row>
    <row r="448" spans="1:7">
      <c r="A448" s="798"/>
      <c r="B448" s="757"/>
      <c r="C448" s="95" t="s">
        <v>4673</v>
      </c>
      <c r="D448" s="432">
        <v>2966.1</v>
      </c>
      <c r="E448" s="433">
        <v>1</v>
      </c>
      <c r="F448" s="452">
        <v>2966.1</v>
      </c>
      <c r="G448" s="439">
        <v>253</v>
      </c>
    </row>
    <row r="449" spans="1:7">
      <c r="A449" s="798"/>
      <c r="B449" s="757"/>
      <c r="C449" s="95" t="s">
        <v>4674</v>
      </c>
      <c r="D449" s="432">
        <v>2966.1</v>
      </c>
      <c r="E449" s="433">
        <v>1</v>
      </c>
      <c r="F449" s="452">
        <v>2966.1</v>
      </c>
      <c r="G449" s="439">
        <v>253</v>
      </c>
    </row>
    <row r="450" spans="1:7" ht="25.5">
      <c r="A450" s="798"/>
      <c r="B450" s="757"/>
      <c r="C450" s="95" t="s">
        <v>4675</v>
      </c>
      <c r="D450" s="432">
        <v>2966.1</v>
      </c>
      <c r="E450" s="433">
        <v>1</v>
      </c>
      <c r="F450" s="452">
        <v>2966.1</v>
      </c>
      <c r="G450" s="439">
        <v>253</v>
      </c>
    </row>
    <row r="451" spans="1:7" ht="63.75">
      <c r="A451" s="798"/>
      <c r="B451" s="757"/>
      <c r="C451" s="95" t="s">
        <v>4676</v>
      </c>
      <c r="D451" s="432">
        <v>2966.1</v>
      </c>
      <c r="E451" s="433">
        <v>1</v>
      </c>
      <c r="F451" s="452">
        <v>2966.1</v>
      </c>
      <c r="G451" s="439">
        <v>253</v>
      </c>
    </row>
    <row r="452" spans="1:7" ht="25.5">
      <c r="A452" s="798"/>
      <c r="B452" s="757"/>
      <c r="C452" s="95" t="s">
        <v>4677</v>
      </c>
      <c r="D452" s="432">
        <v>2966.1</v>
      </c>
      <c r="E452" s="433">
        <v>1</v>
      </c>
      <c r="F452" s="452">
        <v>2966.1</v>
      </c>
      <c r="G452" s="439">
        <v>253</v>
      </c>
    </row>
    <row r="453" spans="1:7" ht="25.5">
      <c r="A453" s="798"/>
      <c r="B453" s="757"/>
      <c r="C453" s="95" t="s">
        <v>4678</v>
      </c>
      <c r="D453" s="432">
        <v>2966.1</v>
      </c>
      <c r="E453" s="433">
        <v>1</v>
      </c>
      <c r="F453" s="452">
        <v>2966.1</v>
      </c>
      <c r="G453" s="439">
        <v>253</v>
      </c>
    </row>
    <row r="454" spans="1:7" ht="25.5">
      <c r="A454" s="798"/>
      <c r="B454" s="757"/>
      <c r="C454" s="95" t="s">
        <v>4679</v>
      </c>
      <c r="D454" s="432">
        <v>2966.1</v>
      </c>
      <c r="E454" s="433">
        <v>1</v>
      </c>
      <c r="F454" s="452">
        <v>2966.1</v>
      </c>
      <c r="G454" s="439">
        <v>253</v>
      </c>
    </row>
    <row r="455" spans="1:7" ht="25.5">
      <c r="A455" s="798"/>
      <c r="B455" s="757"/>
      <c r="C455" s="95" t="s">
        <v>4680</v>
      </c>
      <c r="D455" s="432">
        <v>2966.1</v>
      </c>
      <c r="E455" s="433">
        <v>1</v>
      </c>
      <c r="F455" s="452">
        <v>2966.1</v>
      </c>
      <c r="G455" s="439">
        <v>253</v>
      </c>
    </row>
    <row r="456" spans="1:7" ht="25.5">
      <c r="A456" s="798"/>
      <c r="B456" s="757"/>
      <c r="C456" s="95" t="s">
        <v>4681</v>
      </c>
      <c r="D456" s="432">
        <v>2966.1</v>
      </c>
      <c r="E456" s="433">
        <v>1</v>
      </c>
      <c r="F456" s="452">
        <v>2966.1</v>
      </c>
      <c r="G456" s="439">
        <v>253</v>
      </c>
    </row>
    <row r="457" spans="1:7" ht="38.25">
      <c r="A457" s="798"/>
      <c r="B457" s="757"/>
      <c r="C457" s="95" t="s">
        <v>4682</v>
      </c>
      <c r="D457" s="432">
        <v>2966.1</v>
      </c>
      <c r="E457" s="433">
        <v>1</v>
      </c>
      <c r="F457" s="452">
        <v>2966.1</v>
      </c>
      <c r="G457" s="439">
        <v>253</v>
      </c>
    </row>
    <row r="458" spans="1:7" ht="25.5">
      <c r="A458" s="798"/>
      <c r="B458" s="757"/>
      <c r="C458" s="95" t="s">
        <v>4683</v>
      </c>
      <c r="D458" s="432">
        <v>2966.1</v>
      </c>
      <c r="E458" s="433">
        <v>1</v>
      </c>
      <c r="F458" s="452">
        <v>2966.1</v>
      </c>
      <c r="G458" s="439">
        <v>253</v>
      </c>
    </row>
    <row r="459" spans="1:7" ht="25.5">
      <c r="A459" s="798"/>
      <c r="B459" s="757"/>
      <c r="C459" s="95" t="s">
        <v>4684</v>
      </c>
      <c r="D459" s="432">
        <v>2966.1</v>
      </c>
      <c r="E459" s="433">
        <v>1</v>
      </c>
      <c r="F459" s="452">
        <v>2966.1</v>
      </c>
      <c r="G459" s="439">
        <v>253</v>
      </c>
    </row>
    <row r="460" spans="1:7" ht="25.5">
      <c r="A460" s="798"/>
      <c r="B460" s="757"/>
      <c r="C460" s="95" t="s">
        <v>4685</v>
      </c>
      <c r="D460" s="432">
        <v>2966.1</v>
      </c>
      <c r="E460" s="433">
        <v>1</v>
      </c>
      <c r="F460" s="452">
        <v>2966.1</v>
      </c>
      <c r="G460" s="439">
        <v>253</v>
      </c>
    </row>
    <row r="461" spans="1:7" ht="25.5">
      <c r="A461" s="798"/>
      <c r="B461" s="757"/>
      <c r="C461" s="95" t="s">
        <v>4686</v>
      </c>
      <c r="D461" s="432">
        <v>2966.1</v>
      </c>
      <c r="E461" s="433">
        <v>1</v>
      </c>
      <c r="F461" s="452">
        <v>2966.1</v>
      </c>
      <c r="G461" s="439">
        <v>253</v>
      </c>
    </row>
    <row r="462" spans="1:7" ht="25.5">
      <c r="A462" s="798"/>
      <c r="B462" s="757"/>
      <c r="C462" s="95" t="s">
        <v>4687</v>
      </c>
      <c r="D462" s="432">
        <v>2966.1</v>
      </c>
      <c r="E462" s="433">
        <v>1</v>
      </c>
      <c r="F462" s="452">
        <v>2966.1</v>
      </c>
      <c r="G462" s="439">
        <v>253</v>
      </c>
    </row>
    <row r="463" spans="1:7" ht="25.5">
      <c r="A463" s="798"/>
      <c r="B463" s="757"/>
      <c r="C463" s="95" t="s">
        <v>4688</v>
      </c>
      <c r="D463" s="432">
        <v>2966.1</v>
      </c>
      <c r="E463" s="433">
        <v>1</v>
      </c>
      <c r="F463" s="452">
        <v>2966.1</v>
      </c>
      <c r="G463" s="439">
        <v>253</v>
      </c>
    </row>
    <row r="464" spans="1:7" ht="25.5">
      <c r="A464" s="798"/>
      <c r="B464" s="757"/>
      <c r="C464" s="95" t="s">
        <v>4689</v>
      </c>
      <c r="D464" s="432">
        <v>2966.1</v>
      </c>
      <c r="E464" s="433">
        <v>1</v>
      </c>
      <c r="F464" s="452">
        <v>2966.1</v>
      </c>
      <c r="G464" s="439">
        <v>253</v>
      </c>
    </row>
    <row r="465" spans="1:7" ht="25.5">
      <c r="A465" s="798"/>
      <c r="B465" s="757"/>
      <c r="C465" s="95" t="s">
        <v>4690</v>
      </c>
      <c r="D465" s="432">
        <v>2966.1</v>
      </c>
      <c r="E465" s="433">
        <v>1</v>
      </c>
      <c r="F465" s="452">
        <v>2966.1</v>
      </c>
      <c r="G465" s="439">
        <v>253</v>
      </c>
    </row>
    <row r="466" spans="1:7" ht="25.5">
      <c r="A466" s="798"/>
      <c r="B466" s="757"/>
      <c r="C466" s="95" t="s">
        <v>4691</v>
      </c>
      <c r="D466" s="432">
        <v>2966.1</v>
      </c>
      <c r="E466" s="433">
        <v>1</v>
      </c>
      <c r="F466" s="452">
        <v>2966.1</v>
      </c>
      <c r="G466" s="439">
        <v>253</v>
      </c>
    </row>
    <row r="467" spans="1:7" ht="15" customHeight="1">
      <c r="A467" s="798"/>
      <c r="B467" s="799" t="s">
        <v>4880</v>
      </c>
      <c r="C467" s="122" t="s">
        <v>4692</v>
      </c>
      <c r="D467" s="450">
        <v>100000</v>
      </c>
      <c r="E467" s="449">
        <v>1</v>
      </c>
      <c r="F467" s="454">
        <v>100000</v>
      </c>
      <c r="G467" s="591" t="s">
        <v>4456</v>
      </c>
    </row>
    <row r="468" spans="1:7">
      <c r="A468" s="798"/>
      <c r="B468" s="800"/>
      <c r="C468" s="122" t="s">
        <v>4693</v>
      </c>
      <c r="D468" s="451">
        <v>12500</v>
      </c>
      <c r="E468" s="433">
        <v>1</v>
      </c>
      <c r="F468" s="452">
        <v>12500</v>
      </c>
      <c r="G468" s="439" t="s">
        <v>4456</v>
      </c>
    </row>
    <row r="469" spans="1:7">
      <c r="A469" s="798"/>
      <c r="B469" s="800"/>
      <c r="C469" s="122" t="s">
        <v>4694</v>
      </c>
      <c r="D469" s="451">
        <v>12500</v>
      </c>
      <c r="E469" s="433">
        <v>1</v>
      </c>
      <c r="F469" s="452">
        <v>12500</v>
      </c>
      <c r="G469" s="439" t="s">
        <v>4456</v>
      </c>
    </row>
    <row r="470" spans="1:7">
      <c r="A470" s="798"/>
      <c r="B470" s="800"/>
      <c r="C470" s="122" t="s">
        <v>4695</v>
      </c>
      <c r="D470" s="451">
        <v>1666.67</v>
      </c>
      <c r="E470" s="433">
        <v>1</v>
      </c>
      <c r="F470" s="452">
        <v>1666.67</v>
      </c>
      <c r="G470" s="439" t="s">
        <v>4427</v>
      </c>
    </row>
    <row r="471" spans="1:7">
      <c r="A471" s="798"/>
      <c r="B471" s="800"/>
      <c r="C471" s="122" t="s">
        <v>4696</v>
      </c>
      <c r="D471" s="451">
        <v>1666.67</v>
      </c>
      <c r="E471" s="433">
        <v>1</v>
      </c>
      <c r="F471" s="452">
        <v>1666.67</v>
      </c>
      <c r="G471" s="439" t="s">
        <v>4427</v>
      </c>
    </row>
    <row r="472" spans="1:7" ht="25.5">
      <c r="A472" s="798"/>
      <c r="B472" s="800"/>
      <c r="C472" s="95" t="s">
        <v>4697</v>
      </c>
      <c r="D472" s="451">
        <v>1666.67</v>
      </c>
      <c r="E472" s="433">
        <v>1</v>
      </c>
      <c r="F472" s="452">
        <v>1666.67</v>
      </c>
      <c r="G472" s="439" t="s">
        <v>4427</v>
      </c>
    </row>
    <row r="473" spans="1:7">
      <c r="A473" s="798"/>
      <c r="B473" s="800"/>
      <c r="C473" s="95" t="s">
        <v>4698</v>
      </c>
      <c r="D473" s="451">
        <v>1666.67</v>
      </c>
      <c r="E473" s="433">
        <v>1</v>
      </c>
      <c r="F473" s="452">
        <v>1666.67</v>
      </c>
      <c r="G473" s="439" t="s">
        <v>4427</v>
      </c>
    </row>
    <row r="474" spans="1:7">
      <c r="A474" s="798"/>
      <c r="B474" s="800"/>
      <c r="C474" s="95" t="s">
        <v>4699</v>
      </c>
      <c r="D474" s="451">
        <v>1666.67</v>
      </c>
      <c r="E474" s="433">
        <v>1</v>
      </c>
      <c r="F474" s="452">
        <v>1666.67</v>
      </c>
      <c r="G474" s="439" t="s">
        <v>4427</v>
      </c>
    </row>
    <row r="475" spans="1:7">
      <c r="A475" s="798"/>
      <c r="B475" s="800"/>
      <c r="C475" s="95" t="s">
        <v>4700</v>
      </c>
      <c r="D475" s="451">
        <v>1666.67</v>
      </c>
      <c r="E475" s="433">
        <v>1</v>
      </c>
      <c r="F475" s="452">
        <v>1666.67</v>
      </c>
      <c r="G475" s="439" t="s">
        <v>4427</v>
      </c>
    </row>
    <row r="476" spans="1:7" ht="25.5">
      <c r="A476" s="798"/>
      <c r="B476" s="800"/>
      <c r="C476" s="95" t="s">
        <v>4701</v>
      </c>
      <c r="D476" s="451">
        <v>1000</v>
      </c>
      <c r="E476" s="433">
        <v>1</v>
      </c>
      <c r="F476" s="452">
        <v>1000</v>
      </c>
      <c r="G476" s="439" t="s">
        <v>4457</v>
      </c>
    </row>
    <row r="477" spans="1:7">
      <c r="A477" s="798"/>
      <c r="B477" s="800"/>
      <c r="C477" s="95" t="s">
        <v>4702</v>
      </c>
      <c r="D477" s="451">
        <v>1000</v>
      </c>
      <c r="E477" s="433">
        <v>1</v>
      </c>
      <c r="F477" s="452">
        <v>1000</v>
      </c>
      <c r="G477" s="439" t="s">
        <v>4457</v>
      </c>
    </row>
    <row r="478" spans="1:7">
      <c r="A478" s="798"/>
      <c r="B478" s="800"/>
      <c r="C478" s="95" t="s">
        <v>4703</v>
      </c>
      <c r="D478" s="451">
        <v>5555.55</v>
      </c>
      <c r="E478" s="433">
        <v>1</v>
      </c>
      <c r="F478" s="452">
        <v>5555.55</v>
      </c>
      <c r="G478" s="439">
        <v>267</v>
      </c>
    </row>
    <row r="479" spans="1:7">
      <c r="A479" s="798"/>
      <c r="B479" s="800"/>
      <c r="C479" s="95" t="s">
        <v>4704</v>
      </c>
      <c r="D479" s="451">
        <v>5555.55</v>
      </c>
      <c r="E479" s="433">
        <v>1</v>
      </c>
      <c r="F479" s="452">
        <v>5555.55</v>
      </c>
      <c r="G479" s="439">
        <v>267</v>
      </c>
    </row>
    <row r="480" spans="1:7">
      <c r="A480" s="798"/>
      <c r="B480" s="800"/>
      <c r="C480" s="95" t="s">
        <v>4705</v>
      </c>
      <c r="D480" s="451">
        <v>5555.55</v>
      </c>
      <c r="E480" s="433">
        <v>1</v>
      </c>
      <c r="F480" s="452">
        <v>5555.55</v>
      </c>
      <c r="G480" s="439">
        <v>267</v>
      </c>
    </row>
    <row r="481" spans="1:7" ht="25.5">
      <c r="A481" s="798"/>
      <c r="B481" s="800"/>
      <c r="C481" s="95" t="s">
        <v>4706</v>
      </c>
      <c r="D481" s="451">
        <v>5555.55</v>
      </c>
      <c r="E481" s="433">
        <v>1</v>
      </c>
      <c r="F481" s="452">
        <v>5555.55</v>
      </c>
      <c r="G481" s="439">
        <v>267</v>
      </c>
    </row>
    <row r="482" spans="1:7" ht="38.25">
      <c r="A482" s="798"/>
      <c r="B482" s="800"/>
      <c r="C482" s="95" t="s">
        <v>4707</v>
      </c>
      <c r="D482" s="451">
        <v>5555.55</v>
      </c>
      <c r="E482" s="433">
        <v>1</v>
      </c>
      <c r="F482" s="452">
        <v>5555.55</v>
      </c>
      <c r="G482" s="439">
        <v>267</v>
      </c>
    </row>
    <row r="483" spans="1:7" ht="25.5">
      <c r="A483" s="798"/>
      <c r="B483" s="800"/>
      <c r="C483" s="95" t="s">
        <v>4708</v>
      </c>
      <c r="D483" s="451">
        <v>5555.55</v>
      </c>
      <c r="E483" s="433">
        <v>1</v>
      </c>
      <c r="F483" s="452">
        <v>5555.55</v>
      </c>
      <c r="G483" s="439">
        <v>267</v>
      </c>
    </row>
    <row r="484" spans="1:7">
      <c r="A484" s="798"/>
      <c r="B484" s="800"/>
      <c r="C484" s="95" t="s">
        <v>4709</v>
      </c>
      <c r="D484" s="451">
        <v>5555.55</v>
      </c>
      <c r="E484" s="433">
        <v>1</v>
      </c>
      <c r="F484" s="452">
        <v>5555.55</v>
      </c>
      <c r="G484" s="439">
        <v>267</v>
      </c>
    </row>
    <row r="485" spans="1:7">
      <c r="A485" s="798"/>
      <c r="B485" s="800"/>
      <c r="C485" s="95" t="s">
        <v>583</v>
      </c>
      <c r="D485" s="451">
        <v>5555.55</v>
      </c>
      <c r="E485" s="433">
        <v>1</v>
      </c>
      <c r="F485" s="452">
        <v>5555.55</v>
      </c>
      <c r="G485" s="439">
        <v>267</v>
      </c>
    </row>
    <row r="486" spans="1:7">
      <c r="A486" s="798"/>
      <c r="B486" s="800"/>
      <c r="C486" s="95" t="s">
        <v>583</v>
      </c>
      <c r="D486" s="451">
        <v>5555.55</v>
      </c>
      <c r="E486" s="433">
        <v>1</v>
      </c>
      <c r="F486" s="452">
        <v>5555.55</v>
      </c>
      <c r="G486" s="439">
        <v>267</v>
      </c>
    </row>
    <row r="487" spans="1:7" ht="38.25">
      <c r="A487" s="798"/>
      <c r="B487" s="800"/>
      <c r="C487" s="95" t="s">
        <v>4710</v>
      </c>
      <c r="D487" s="451">
        <v>1304.3499999999999</v>
      </c>
      <c r="E487" s="433">
        <v>1</v>
      </c>
      <c r="F487" s="452">
        <v>1304.3499999999999</v>
      </c>
      <c r="G487" s="439">
        <v>268</v>
      </c>
    </row>
    <row r="488" spans="1:7" ht="25.5">
      <c r="A488" s="798"/>
      <c r="B488" s="800"/>
      <c r="C488" s="95" t="s">
        <v>4711</v>
      </c>
      <c r="D488" s="451">
        <v>1304.3499999999999</v>
      </c>
      <c r="E488" s="433">
        <v>1</v>
      </c>
      <c r="F488" s="452">
        <v>1304.3499999999999</v>
      </c>
      <c r="G488" s="439">
        <v>268</v>
      </c>
    </row>
    <row r="489" spans="1:7" ht="38.25">
      <c r="A489" s="798"/>
      <c r="B489" s="800"/>
      <c r="C489" s="95" t="s">
        <v>4712</v>
      </c>
      <c r="D489" s="451">
        <v>1304.3499999999999</v>
      </c>
      <c r="E489" s="433">
        <v>1</v>
      </c>
      <c r="F489" s="452">
        <v>1304.3499999999999</v>
      </c>
      <c r="G489" s="439">
        <v>268</v>
      </c>
    </row>
    <row r="490" spans="1:7">
      <c r="A490" s="798"/>
      <c r="B490" s="800"/>
      <c r="C490" s="95" t="s">
        <v>4713</v>
      </c>
      <c r="D490" s="451">
        <v>1304.3499999999999</v>
      </c>
      <c r="E490" s="433">
        <v>1</v>
      </c>
      <c r="F490" s="452">
        <v>1304.3499999999999</v>
      </c>
      <c r="G490" s="439">
        <v>268</v>
      </c>
    </row>
    <row r="491" spans="1:7" ht="25.5">
      <c r="A491" s="798"/>
      <c r="B491" s="800"/>
      <c r="C491" s="95" t="s">
        <v>4714</v>
      </c>
      <c r="D491" s="451">
        <v>1304.3499999999999</v>
      </c>
      <c r="E491" s="433">
        <v>1</v>
      </c>
      <c r="F491" s="452">
        <v>1304.3499999999999</v>
      </c>
      <c r="G491" s="439">
        <v>268</v>
      </c>
    </row>
    <row r="492" spans="1:7" ht="25.5">
      <c r="A492" s="798"/>
      <c r="B492" s="800"/>
      <c r="C492" s="95" t="s">
        <v>4715</v>
      </c>
      <c r="D492" s="451">
        <v>1304.3499999999999</v>
      </c>
      <c r="E492" s="433">
        <v>1</v>
      </c>
      <c r="F492" s="452">
        <v>1304.3499999999999</v>
      </c>
      <c r="G492" s="439">
        <v>268</v>
      </c>
    </row>
    <row r="493" spans="1:7" ht="25.5">
      <c r="A493" s="798"/>
      <c r="B493" s="800"/>
      <c r="C493" s="95" t="s">
        <v>4716</v>
      </c>
      <c r="D493" s="451">
        <v>1304.3499999999999</v>
      </c>
      <c r="E493" s="433">
        <v>1</v>
      </c>
      <c r="F493" s="452">
        <v>1304.3499999999999</v>
      </c>
      <c r="G493" s="439">
        <v>268</v>
      </c>
    </row>
    <row r="494" spans="1:7" ht="25.5">
      <c r="A494" s="798"/>
      <c r="B494" s="800"/>
      <c r="C494" s="95" t="s">
        <v>4717</v>
      </c>
      <c r="D494" s="451">
        <v>1304.3499999999999</v>
      </c>
      <c r="E494" s="433">
        <v>1</v>
      </c>
      <c r="F494" s="452">
        <v>1304.3499999999999</v>
      </c>
      <c r="G494" s="439">
        <v>268</v>
      </c>
    </row>
    <row r="495" spans="1:7" ht="25.5">
      <c r="A495" s="798"/>
      <c r="B495" s="800"/>
      <c r="C495" s="95" t="s">
        <v>4718</v>
      </c>
      <c r="D495" s="451">
        <v>1304.3499999999999</v>
      </c>
      <c r="E495" s="433">
        <v>1</v>
      </c>
      <c r="F495" s="452">
        <v>1304.3499999999999</v>
      </c>
      <c r="G495" s="439">
        <v>268</v>
      </c>
    </row>
    <row r="496" spans="1:7" ht="25.5">
      <c r="A496" s="798"/>
      <c r="B496" s="800"/>
      <c r="C496" s="95" t="s">
        <v>4719</v>
      </c>
      <c r="D496" s="451">
        <v>1304.3499999999999</v>
      </c>
      <c r="E496" s="433">
        <v>1</v>
      </c>
      <c r="F496" s="452">
        <v>1304.3499999999999</v>
      </c>
      <c r="G496" s="439">
        <v>268</v>
      </c>
    </row>
    <row r="497" spans="1:7" ht="25.5">
      <c r="A497" s="798"/>
      <c r="B497" s="800"/>
      <c r="C497" s="95" t="s">
        <v>4720</v>
      </c>
      <c r="D497" s="451">
        <v>1304.3499999999999</v>
      </c>
      <c r="E497" s="433">
        <v>1</v>
      </c>
      <c r="F497" s="452">
        <v>1304.3499999999999</v>
      </c>
      <c r="G497" s="439">
        <v>268</v>
      </c>
    </row>
    <row r="498" spans="1:7" ht="25.5">
      <c r="A498" s="798"/>
      <c r="B498" s="800"/>
      <c r="C498" s="95" t="s">
        <v>4721</v>
      </c>
      <c r="D498" s="451">
        <v>1304.3499999999999</v>
      </c>
      <c r="E498" s="433">
        <v>1</v>
      </c>
      <c r="F498" s="452">
        <v>1304.3499999999999</v>
      </c>
      <c r="G498" s="439">
        <v>268</v>
      </c>
    </row>
    <row r="499" spans="1:7">
      <c r="A499" s="798"/>
      <c r="B499" s="800"/>
      <c r="C499" s="95" t="s">
        <v>4722</v>
      </c>
      <c r="D499" s="451">
        <v>1304.3499999999999</v>
      </c>
      <c r="E499" s="433">
        <v>1</v>
      </c>
      <c r="F499" s="452">
        <v>1304.3499999999999</v>
      </c>
      <c r="G499" s="439">
        <v>268</v>
      </c>
    </row>
    <row r="500" spans="1:7">
      <c r="A500" s="798"/>
      <c r="B500" s="800"/>
      <c r="C500" s="95" t="s">
        <v>4723</v>
      </c>
      <c r="D500" s="451">
        <v>1304.3499999999999</v>
      </c>
      <c r="E500" s="433">
        <v>1</v>
      </c>
      <c r="F500" s="452">
        <v>1304.3499999999999</v>
      </c>
      <c r="G500" s="439">
        <v>268</v>
      </c>
    </row>
    <row r="501" spans="1:7">
      <c r="A501" s="798"/>
      <c r="B501" s="800"/>
      <c r="C501" s="95" t="s">
        <v>4724</v>
      </c>
      <c r="D501" s="451">
        <v>1304.3499999999999</v>
      </c>
      <c r="E501" s="433">
        <v>1</v>
      </c>
      <c r="F501" s="452">
        <v>1304.3499999999999</v>
      </c>
      <c r="G501" s="439">
        <v>268</v>
      </c>
    </row>
    <row r="502" spans="1:7">
      <c r="A502" s="798"/>
      <c r="B502" s="800"/>
      <c r="C502" s="95" t="s">
        <v>4725</v>
      </c>
      <c r="D502" s="451">
        <v>1304.3499999999999</v>
      </c>
      <c r="E502" s="433">
        <v>1</v>
      </c>
      <c r="F502" s="452">
        <v>1304.3499999999999</v>
      </c>
      <c r="G502" s="439">
        <v>268</v>
      </c>
    </row>
    <row r="503" spans="1:7">
      <c r="A503" s="798"/>
      <c r="B503" s="800"/>
      <c r="C503" s="95" t="s">
        <v>4726</v>
      </c>
      <c r="D503" s="451">
        <v>1304.3499999999999</v>
      </c>
      <c r="E503" s="433">
        <v>1</v>
      </c>
      <c r="F503" s="452">
        <v>1304.3499999999999</v>
      </c>
      <c r="G503" s="439">
        <v>268</v>
      </c>
    </row>
    <row r="504" spans="1:7">
      <c r="A504" s="798"/>
      <c r="B504" s="800"/>
      <c r="C504" s="95" t="s">
        <v>4727</v>
      </c>
      <c r="D504" s="451">
        <v>1304.3499999999999</v>
      </c>
      <c r="E504" s="433">
        <v>1</v>
      </c>
      <c r="F504" s="452">
        <v>1304.3499999999999</v>
      </c>
      <c r="G504" s="439">
        <v>268</v>
      </c>
    </row>
    <row r="505" spans="1:7">
      <c r="A505" s="798"/>
      <c r="B505" s="800"/>
      <c r="C505" s="95" t="s">
        <v>4728</v>
      </c>
      <c r="D505" s="451">
        <v>1304.3499999999999</v>
      </c>
      <c r="E505" s="433">
        <v>1</v>
      </c>
      <c r="F505" s="452">
        <v>1304.3499999999999</v>
      </c>
      <c r="G505" s="439">
        <v>268</v>
      </c>
    </row>
    <row r="506" spans="1:7">
      <c r="A506" s="798"/>
      <c r="B506" s="800"/>
      <c r="C506" s="95" t="s">
        <v>4729</v>
      </c>
      <c r="D506" s="451">
        <v>1304.3499999999999</v>
      </c>
      <c r="E506" s="433">
        <v>1</v>
      </c>
      <c r="F506" s="452">
        <v>1304.3499999999999</v>
      </c>
      <c r="G506" s="439">
        <v>268</v>
      </c>
    </row>
    <row r="507" spans="1:7">
      <c r="A507" s="798"/>
      <c r="B507" s="800"/>
      <c r="C507" s="95" t="s">
        <v>4730</v>
      </c>
      <c r="D507" s="451">
        <v>1304.3499999999999</v>
      </c>
      <c r="E507" s="433">
        <v>1</v>
      </c>
      <c r="F507" s="452">
        <v>1304.3499999999999</v>
      </c>
      <c r="G507" s="439">
        <v>268</v>
      </c>
    </row>
    <row r="508" spans="1:7">
      <c r="A508" s="798"/>
      <c r="B508" s="800"/>
      <c r="C508" s="95" t="s">
        <v>4731</v>
      </c>
      <c r="D508" s="451">
        <v>1304.3499999999999</v>
      </c>
      <c r="E508" s="433">
        <v>1</v>
      </c>
      <c r="F508" s="452">
        <v>1304.3499999999999</v>
      </c>
      <c r="G508" s="439">
        <v>268</v>
      </c>
    </row>
    <row r="509" spans="1:7">
      <c r="A509" s="798"/>
      <c r="B509" s="800"/>
      <c r="C509" s="95" t="s">
        <v>4732</v>
      </c>
      <c r="D509" s="451">
        <v>1304.3499999999999</v>
      </c>
      <c r="E509" s="433">
        <v>1</v>
      </c>
      <c r="F509" s="452">
        <v>1304.3499999999999</v>
      </c>
      <c r="G509" s="439">
        <v>268</v>
      </c>
    </row>
    <row r="510" spans="1:7">
      <c r="A510" s="798"/>
      <c r="B510" s="800"/>
      <c r="C510" s="95" t="s">
        <v>4733</v>
      </c>
      <c r="D510" s="451">
        <v>1666.66</v>
      </c>
      <c r="E510" s="433">
        <v>1</v>
      </c>
      <c r="F510" s="452">
        <v>1666.66</v>
      </c>
      <c r="G510" s="439">
        <v>269</v>
      </c>
    </row>
    <row r="511" spans="1:7">
      <c r="A511" s="798"/>
      <c r="B511" s="800"/>
      <c r="C511" s="95" t="s">
        <v>993</v>
      </c>
      <c r="D511" s="451">
        <v>1666.66</v>
      </c>
      <c r="E511" s="433">
        <v>1</v>
      </c>
      <c r="F511" s="452">
        <v>1666.66</v>
      </c>
      <c r="G511" s="439">
        <v>269</v>
      </c>
    </row>
    <row r="512" spans="1:7">
      <c r="A512" s="798"/>
      <c r="B512" s="800"/>
      <c r="C512" s="95" t="s">
        <v>993</v>
      </c>
      <c r="D512" s="451">
        <v>1666.66</v>
      </c>
      <c r="E512" s="433">
        <v>1</v>
      </c>
      <c r="F512" s="452">
        <v>1666.66</v>
      </c>
      <c r="G512" s="439">
        <v>269</v>
      </c>
    </row>
    <row r="513" spans="1:7">
      <c r="A513" s="798"/>
      <c r="B513" s="800"/>
      <c r="C513" s="95" t="s">
        <v>4734</v>
      </c>
      <c r="D513" s="451">
        <v>1250</v>
      </c>
      <c r="E513" s="433">
        <v>1</v>
      </c>
      <c r="F513" s="452">
        <v>1250</v>
      </c>
      <c r="G513" s="439">
        <v>272</v>
      </c>
    </row>
    <row r="514" spans="1:7" ht="63.75">
      <c r="A514" s="798"/>
      <c r="B514" s="800"/>
      <c r="C514" s="95" t="s">
        <v>4735</v>
      </c>
      <c r="D514" s="451">
        <v>1250</v>
      </c>
      <c r="E514" s="433">
        <v>1</v>
      </c>
      <c r="F514" s="452">
        <v>1250</v>
      </c>
      <c r="G514" s="439">
        <v>272</v>
      </c>
    </row>
    <row r="515" spans="1:7" ht="63.75">
      <c r="A515" s="798"/>
      <c r="B515" s="800"/>
      <c r="C515" s="95" t="s">
        <v>4736</v>
      </c>
      <c r="D515" s="451">
        <v>1250</v>
      </c>
      <c r="E515" s="433">
        <v>1</v>
      </c>
      <c r="F515" s="452">
        <v>1250</v>
      </c>
      <c r="G515" s="439">
        <v>272</v>
      </c>
    </row>
    <row r="516" spans="1:7" ht="63.75">
      <c r="A516" s="798"/>
      <c r="B516" s="800"/>
      <c r="C516" s="95" t="s">
        <v>4737</v>
      </c>
      <c r="D516" s="451">
        <v>1250</v>
      </c>
      <c r="E516" s="433">
        <v>1</v>
      </c>
      <c r="F516" s="452">
        <v>1250</v>
      </c>
      <c r="G516" s="439">
        <v>272</v>
      </c>
    </row>
    <row r="517" spans="1:7" ht="63.75">
      <c r="A517" s="798"/>
      <c r="B517" s="800"/>
      <c r="C517" s="95" t="s">
        <v>4738</v>
      </c>
      <c r="D517" s="451">
        <v>1250</v>
      </c>
      <c r="E517" s="433">
        <v>1</v>
      </c>
      <c r="F517" s="452">
        <v>1250</v>
      </c>
      <c r="G517" s="439">
        <v>272</v>
      </c>
    </row>
    <row r="518" spans="1:7" ht="63.75">
      <c r="A518" s="798"/>
      <c r="B518" s="800"/>
      <c r="C518" s="95" t="s">
        <v>4739</v>
      </c>
      <c r="D518" s="451">
        <v>1250</v>
      </c>
      <c r="E518" s="433">
        <v>1</v>
      </c>
      <c r="F518" s="452">
        <v>1250</v>
      </c>
      <c r="G518" s="439">
        <v>272</v>
      </c>
    </row>
    <row r="519" spans="1:7" ht="63.75">
      <c r="A519" s="798"/>
      <c r="B519" s="800"/>
      <c r="C519" s="95" t="s">
        <v>4740</v>
      </c>
      <c r="D519" s="451">
        <v>1250</v>
      </c>
      <c r="E519" s="433">
        <v>1</v>
      </c>
      <c r="F519" s="452">
        <v>1250</v>
      </c>
      <c r="G519" s="439">
        <v>272</v>
      </c>
    </row>
    <row r="520" spans="1:7" ht="38.25">
      <c r="A520" s="798"/>
      <c r="B520" s="800"/>
      <c r="C520" s="95" t="s">
        <v>4741</v>
      </c>
      <c r="D520" s="451">
        <v>1250</v>
      </c>
      <c r="E520" s="433">
        <v>1</v>
      </c>
      <c r="F520" s="452">
        <v>1250</v>
      </c>
      <c r="G520" s="439">
        <v>272</v>
      </c>
    </row>
    <row r="521" spans="1:7" ht="38.25">
      <c r="A521" s="798"/>
      <c r="B521" s="800"/>
      <c r="C521" s="95" t="s">
        <v>4742</v>
      </c>
      <c r="D521" s="451">
        <v>1250</v>
      </c>
      <c r="E521" s="433">
        <v>1</v>
      </c>
      <c r="F521" s="452">
        <v>1250</v>
      </c>
      <c r="G521" s="439">
        <v>272</v>
      </c>
    </row>
    <row r="522" spans="1:7" ht="38.25">
      <c r="A522" s="798"/>
      <c r="B522" s="800"/>
      <c r="C522" s="95" t="s">
        <v>4743</v>
      </c>
      <c r="D522" s="451">
        <v>1250</v>
      </c>
      <c r="E522" s="433">
        <v>1</v>
      </c>
      <c r="F522" s="452">
        <v>1250</v>
      </c>
      <c r="G522" s="439">
        <v>272</v>
      </c>
    </row>
    <row r="523" spans="1:7" ht="38.25">
      <c r="A523" s="798"/>
      <c r="B523" s="800"/>
      <c r="C523" s="95" t="s">
        <v>4744</v>
      </c>
      <c r="D523" s="451">
        <v>1250</v>
      </c>
      <c r="E523" s="433">
        <v>1</v>
      </c>
      <c r="F523" s="452">
        <v>1250</v>
      </c>
      <c r="G523" s="439">
        <v>272</v>
      </c>
    </row>
    <row r="524" spans="1:7" ht="38.25">
      <c r="A524" s="798"/>
      <c r="B524" s="800"/>
      <c r="C524" s="95" t="s">
        <v>4745</v>
      </c>
      <c r="D524" s="451">
        <v>1250</v>
      </c>
      <c r="E524" s="433">
        <v>1</v>
      </c>
      <c r="F524" s="452">
        <v>1250</v>
      </c>
      <c r="G524" s="439">
        <v>272</v>
      </c>
    </row>
    <row r="525" spans="1:7" ht="38.25">
      <c r="A525" s="798"/>
      <c r="B525" s="800"/>
      <c r="C525" s="95" t="s">
        <v>4746</v>
      </c>
      <c r="D525" s="451">
        <v>1250</v>
      </c>
      <c r="E525" s="433">
        <v>1</v>
      </c>
      <c r="F525" s="452">
        <v>1250</v>
      </c>
      <c r="G525" s="439">
        <v>272</v>
      </c>
    </row>
    <row r="526" spans="1:7" ht="63.75">
      <c r="A526" s="798"/>
      <c r="B526" s="800"/>
      <c r="C526" s="95" t="s">
        <v>4747</v>
      </c>
      <c r="D526" s="451">
        <v>1250</v>
      </c>
      <c r="E526" s="433">
        <v>1</v>
      </c>
      <c r="F526" s="452">
        <v>1250</v>
      </c>
      <c r="G526" s="439">
        <v>272</v>
      </c>
    </row>
    <row r="527" spans="1:7" ht="63.75">
      <c r="A527" s="798"/>
      <c r="B527" s="800"/>
      <c r="C527" s="95" t="s">
        <v>4748</v>
      </c>
      <c r="D527" s="451">
        <v>1250</v>
      </c>
      <c r="E527" s="433">
        <v>1</v>
      </c>
      <c r="F527" s="452">
        <v>1250</v>
      </c>
      <c r="G527" s="439">
        <v>272</v>
      </c>
    </row>
    <row r="528" spans="1:7" ht="63.75">
      <c r="A528" s="798"/>
      <c r="B528" s="800"/>
      <c r="C528" s="95" t="s">
        <v>4749</v>
      </c>
      <c r="D528" s="451">
        <v>1250</v>
      </c>
      <c r="E528" s="433">
        <v>1</v>
      </c>
      <c r="F528" s="452">
        <v>1250</v>
      </c>
      <c r="G528" s="439">
        <v>272</v>
      </c>
    </row>
    <row r="529" spans="1:7" ht="63.75">
      <c r="A529" s="798"/>
      <c r="B529" s="800"/>
      <c r="C529" s="95" t="s">
        <v>4750</v>
      </c>
      <c r="D529" s="451">
        <v>1250</v>
      </c>
      <c r="E529" s="433">
        <v>1</v>
      </c>
      <c r="F529" s="452">
        <v>1250</v>
      </c>
      <c r="G529" s="439">
        <v>272</v>
      </c>
    </row>
    <row r="530" spans="1:7" ht="63.75">
      <c r="A530" s="798"/>
      <c r="B530" s="800"/>
      <c r="C530" s="95" t="s">
        <v>4751</v>
      </c>
      <c r="D530" s="451">
        <v>1250</v>
      </c>
      <c r="E530" s="433">
        <v>1</v>
      </c>
      <c r="F530" s="452">
        <v>1250</v>
      </c>
      <c r="G530" s="439">
        <v>272</v>
      </c>
    </row>
    <row r="531" spans="1:7" ht="63.75">
      <c r="A531" s="798"/>
      <c r="B531" s="800"/>
      <c r="C531" s="95" t="s">
        <v>4752</v>
      </c>
      <c r="D531" s="451">
        <v>1250</v>
      </c>
      <c r="E531" s="433">
        <v>1</v>
      </c>
      <c r="F531" s="452">
        <v>1250</v>
      </c>
      <c r="G531" s="439">
        <v>272</v>
      </c>
    </row>
    <row r="532" spans="1:7" ht="63.75">
      <c r="A532" s="798"/>
      <c r="B532" s="800"/>
      <c r="C532" s="95" t="s">
        <v>4753</v>
      </c>
      <c r="D532" s="451">
        <v>1250</v>
      </c>
      <c r="E532" s="433">
        <v>1</v>
      </c>
      <c r="F532" s="452">
        <v>1250</v>
      </c>
      <c r="G532" s="439">
        <v>272</v>
      </c>
    </row>
    <row r="533" spans="1:7" ht="63.75">
      <c r="A533" s="798"/>
      <c r="B533" s="800"/>
      <c r="C533" s="95" t="s">
        <v>4754</v>
      </c>
      <c r="D533" s="451">
        <v>1250</v>
      </c>
      <c r="E533" s="433">
        <v>1</v>
      </c>
      <c r="F533" s="452">
        <v>1250</v>
      </c>
      <c r="G533" s="439">
        <v>272</v>
      </c>
    </row>
    <row r="534" spans="1:7" ht="25.5">
      <c r="A534" s="798"/>
      <c r="B534" s="800"/>
      <c r="C534" s="95" t="s">
        <v>4755</v>
      </c>
      <c r="D534" s="451">
        <v>1250</v>
      </c>
      <c r="E534" s="433">
        <v>1</v>
      </c>
      <c r="F534" s="452">
        <v>1250</v>
      </c>
      <c r="G534" s="439">
        <v>272</v>
      </c>
    </row>
    <row r="535" spans="1:7" ht="25.5">
      <c r="A535" s="798"/>
      <c r="B535" s="800"/>
      <c r="C535" s="95" t="s">
        <v>4756</v>
      </c>
      <c r="D535" s="451">
        <v>1250</v>
      </c>
      <c r="E535" s="433">
        <v>1</v>
      </c>
      <c r="F535" s="452">
        <v>1250</v>
      </c>
      <c r="G535" s="439">
        <v>272</v>
      </c>
    </row>
    <row r="536" spans="1:7" ht="25.5">
      <c r="A536" s="798"/>
      <c r="B536" s="800"/>
      <c r="C536" s="95" t="s">
        <v>4757</v>
      </c>
      <c r="D536" s="451">
        <v>1250</v>
      </c>
      <c r="E536" s="433">
        <v>1</v>
      </c>
      <c r="F536" s="452">
        <v>1250</v>
      </c>
      <c r="G536" s="439">
        <v>272</v>
      </c>
    </row>
    <row r="537" spans="1:7">
      <c r="A537" s="798"/>
      <c r="B537" s="800"/>
      <c r="C537" s="95" t="s">
        <v>4758</v>
      </c>
      <c r="D537" s="451">
        <v>10000</v>
      </c>
      <c r="E537" s="433">
        <v>1</v>
      </c>
      <c r="F537" s="452">
        <v>10000</v>
      </c>
      <c r="G537" s="439">
        <v>272</v>
      </c>
    </row>
    <row r="538" spans="1:7">
      <c r="A538" s="798"/>
      <c r="B538" s="800"/>
      <c r="C538" s="95" t="s">
        <v>555</v>
      </c>
      <c r="D538" s="451">
        <v>10000</v>
      </c>
      <c r="E538" s="433">
        <v>1</v>
      </c>
      <c r="F538" s="452">
        <v>10000</v>
      </c>
      <c r="G538" s="439">
        <v>274</v>
      </c>
    </row>
    <row r="539" spans="1:7">
      <c r="A539" s="798"/>
      <c r="B539" s="800"/>
      <c r="C539" s="95" t="s">
        <v>4759</v>
      </c>
      <c r="D539" s="451">
        <v>400</v>
      </c>
      <c r="E539" s="433">
        <v>25</v>
      </c>
      <c r="F539" s="452">
        <v>10000</v>
      </c>
      <c r="G539" s="439">
        <v>281</v>
      </c>
    </row>
    <row r="540" spans="1:7">
      <c r="A540" s="798"/>
      <c r="B540" s="800"/>
      <c r="C540" s="95" t="s">
        <v>4760</v>
      </c>
      <c r="D540" s="451">
        <v>1250</v>
      </c>
      <c r="E540" s="433">
        <v>1</v>
      </c>
      <c r="F540" s="452">
        <v>1250</v>
      </c>
      <c r="G540" s="439">
        <v>283</v>
      </c>
    </row>
    <row r="541" spans="1:7">
      <c r="A541" s="798"/>
      <c r="B541" s="800"/>
      <c r="C541" s="95" t="s">
        <v>4761</v>
      </c>
      <c r="D541" s="451">
        <v>1250</v>
      </c>
      <c r="E541" s="433">
        <v>1</v>
      </c>
      <c r="F541" s="452">
        <v>1250</v>
      </c>
      <c r="G541" s="439">
        <v>283</v>
      </c>
    </row>
    <row r="542" spans="1:7">
      <c r="A542" s="798"/>
      <c r="B542" s="800"/>
      <c r="C542" s="95" t="s">
        <v>4762</v>
      </c>
      <c r="D542" s="451">
        <v>1250</v>
      </c>
      <c r="E542" s="433">
        <v>1</v>
      </c>
      <c r="F542" s="452">
        <v>1250</v>
      </c>
      <c r="G542" s="439">
        <v>283</v>
      </c>
    </row>
    <row r="543" spans="1:7">
      <c r="A543" s="798"/>
      <c r="B543" s="800"/>
      <c r="C543" s="95" t="s">
        <v>4763</v>
      </c>
      <c r="D543" s="451">
        <v>1250</v>
      </c>
      <c r="E543" s="433">
        <v>1</v>
      </c>
      <c r="F543" s="452">
        <v>1250</v>
      </c>
      <c r="G543" s="439">
        <v>283</v>
      </c>
    </row>
    <row r="544" spans="1:7">
      <c r="A544" s="798"/>
      <c r="B544" s="800"/>
      <c r="C544" s="95" t="s">
        <v>4764</v>
      </c>
      <c r="D544" s="451">
        <v>1250</v>
      </c>
      <c r="E544" s="433">
        <v>1</v>
      </c>
      <c r="F544" s="452">
        <v>1250</v>
      </c>
      <c r="G544" s="439">
        <v>283</v>
      </c>
    </row>
    <row r="545" spans="1:7">
      <c r="A545" s="798"/>
      <c r="B545" s="800"/>
      <c r="C545" s="95" t="s">
        <v>4765</v>
      </c>
      <c r="D545" s="451">
        <v>1250</v>
      </c>
      <c r="E545" s="433">
        <v>1</v>
      </c>
      <c r="F545" s="452">
        <v>1250</v>
      </c>
      <c r="G545" s="439">
        <v>283</v>
      </c>
    </row>
    <row r="546" spans="1:7">
      <c r="A546" s="798"/>
      <c r="B546" s="800"/>
      <c r="C546" s="95" t="s">
        <v>4766</v>
      </c>
      <c r="D546" s="451">
        <v>1250</v>
      </c>
      <c r="E546" s="433">
        <v>1</v>
      </c>
      <c r="F546" s="452">
        <v>1250</v>
      </c>
      <c r="G546" s="439">
        <v>283</v>
      </c>
    </row>
    <row r="547" spans="1:7">
      <c r="A547" s="798"/>
      <c r="B547" s="800"/>
      <c r="C547" s="95" t="s">
        <v>4767</v>
      </c>
      <c r="D547" s="451">
        <v>1250</v>
      </c>
      <c r="E547" s="433">
        <v>1</v>
      </c>
      <c r="F547" s="452">
        <v>1250</v>
      </c>
      <c r="G547" s="439">
        <v>283</v>
      </c>
    </row>
    <row r="548" spans="1:7">
      <c r="A548" s="798"/>
      <c r="B548" s="800"/>
      <c r="C548" s="95" t="s">
        <v>4458</v>
      </c>
      <c r="D548" s="451">
        <v>1250</v>
      </c>
      <c r="E548" s="433">
        <v>1</v>
      </c>
      <c r="F548" s="452">
        <v>1250</v>
      </c>
      <c r="G548" s="439">
        <v>283</v>
      </c>
    </row>
    <row r="549" spans="1:7">
      <c r="A549" s="798"/>
      <c r="B549" s="800"/>
      <c r="C549" s="95" t="s">
        <v>4459</v>
      </c>
      <c r="D549" s="451">
        <v>1250</v>
      </c>
      <c r="E549" s="433">
        <v>1</v>
      </c>
      <c r="F549" s="452">
        <v>1250</v>
      </c>
      <c r="G549" s="439">
        <v>283</v>
      </c>
    </row>
    <row r="550" spans="1:7">
      <c r="A550" s="798"/>
      <c r="B550" s="800"/>
      <c r="C550" s="95" t="s">
        <v>4460</v>
      </c>
      <c r="D550" s="451">
        <v>1250</v>
      </c>
      <c r="E550" s="433">
        <v>1</v>
      </c>
      <c r="F550" s="452">
        <v>1250</v>
      </c>
      <c r="G550" s="439">
        <v>283</v>
      </c>
    </row>
    <row r="551" spans="1:7">
      <c r="A551" s="798"/>
      <c r="B551" s="800"/>
      <c r="C551" s="95" t="s">
        <v>4768</v>
      </c>
      <c r="D551" s="451">
        <v>1250</v>
      </c>
      <c r="E551" s="433">
        <v>1</v>
      </c>
      <c r="F551" s="452">
        <v>1250</v>
      </c>
      <c r="G551" s="439">
        <v>283</v>
      </c>
    </row>
    <row r="552" spans="1:7">
      <c r="A552" s="798"/>
      <c r="B552" s="800"/>
      <c r="C552" s="95" t="s">
        <v>4769</v>
      </c>
      <c r="D552" s="451">
        <v>4</v>
      </c>
      <c r="E552" s="433">
        <v>200</v>
      </c>
      <c r="F552" s="452">
        <v>800</v>
      </c>
      <c r="G552" s="439">
        <v>286</v>
      </c>
    </row>
    <row r="553" spans="1:7">
      <c r="A553" s="798"/>
      <c r="B553" s="800"/>
      <c r="C553" s="95" t="s">
        <v>1105</v>
      </c>
      <c r="D553" s="451">
        <v>50</v>
      </c>
      <c r="E553" s="433">
        <v>16</v>
      </c>
      <c r="F553" s="452">
        <v>800</v>
      </c>
      <c r="G553" s="439">
        <v>286</v>
      </c>
    </row>
    <row r="554" spans="1:7">
      <c r="A554" s="798"/>
      <c r="B554" s="800"/>
      <c r="C554" s="95" t="s">
        <v>1103</v>
      </c>
      <c r="D554" s="451">
        <v>50</v>
      </c>
      <c r="E554" s="433">
        <v>16</v>
      </c>
      <c r="F554" s="452">
        <v>800</v>
      </c>
      <c r="G554" s="439">
        <v>286</v>
      </c>
    </row>
    <row r="555" spans="1:7">
      <c r="A555" s="798"/>
      <c r="B555" s="800"/>
      <c r="C555" s="95" t="s">
        <v>4770</v>
      </c>
      <c r="D555" s="451">
        <v>50</v>
      </c>
      <c r="E555" s="433">
        <v>16</v>
      </c>
      <c r="F555" s="452">
        <v>800</v>
      </c>
      <c r="G555" s="439">
        <v>286</v>
      </c>
    </row>
    <row r="556" spans="1:7">
      <c r="A556" s="798"/>
      <c r="B556" s="800"/>
      <c r="C556" s="95" t="s">
        <v>83</v>
      </c>
      <c r="D556" s="451">
        <v>50</v>
      </c>
      <c r="E556" s="433">
        <v>16</v>
      </c>
      <c r="F556" s="452">
        <v>800</v>
      </c>
      <c r="G556" s="439">
        <v>286</v>
      </c>
    </row>
    <row r="557" spans="1:7">
      <c r="A557" s="798"/>
      <c r="B557" s="800"/>
      <c r="C557" s="95" t="s">
        <v>1106</v>
      </c>
      <c r="D557" s="451">
        <v>50</v>
      </c>
      <c r="E557" s="433">
        <v>16</v>
      </c>
      <c r="F557" s="452">
        <v>800</v>
      </c>
      <c r="G557" s="439">
        <v>286</v>
      </c>
    </row>
    <row r="558" spans="1:7">
      <c r="A558" s="798"/>
      <c r="B558" s="800"/>
      <c r="C558" s="95" t="s">
        <v>1995</v>
      </c>
      <c r="D558" s="451">
        <v>50</v>
      </c>
      <c r="E558" s="433">
        <v>16</v>
      </c>
      <c r="F558" s="452">
        <v>800</v>
      </c>
      <c r="G558" s="439">
        <v>286</v>
      </c>
    </row>
    <row r="559" spans="1:7">
      <c r="A559" s="798"/>
      <c r="B559" s="800"/>
      <c r="C559" s="95" t="s">
        <v>1114</v>
      </c>
      <c r="D559" s="451">
        <v>50</v>
      </c>
      <c r="E559" s="433">
        <v>16</v>
      </c>
      <c r="F559" s="452">
        <v>800</v>
      </c>
      <c r="G559" s="439">
        <v>286</v>
      </c>
    </row>
    <row r="560" spans="1:7">
      <c r="A560" s="798"/>
      <c r="B560" s="800"/>
      <c r="C560" s="95" t="s">
        <v>1107</v>
      </c>
      <c r="D560" s="451">
        <v>50</v>
      </c>
      <c r="E560" s="433">
        <v>16</v>
      </c>
      <c r="F560" s="452">
        <v>800</v>
      </c>
      <c r="G560" s="439">
        <v>286</v>
      </c>
    </row>
    <row r="561" spans="1:7">
      <c r="A561" s="798"/>
      <c r="B561" s="800"/>
      <c r="C561" s="95" t="s">
        <v>4771</v>
      </c>
      <c r="D561" s="451">
        <v>400</v>
      </c>
      <c r="E561" s="433">
        <v>2</v>
      </c>
      <c r="F561" s="452">
        <v>800</v>
      </c>
      <c r="G561" s="439">
        <v>286</v>
      </c>
    </row>
    <row r="562" spans="1:7">
      <c r="A562" s="798"/>
      <c r="B562" s="800"/>
      <c r="C562" s="95" t="s">
        <v>1467</v>
      </c>
      <c r="D562" s="451">
        <v>7000</v>
      </c>
      <c r="E562" s="433">
        <v>1</v>
      </c>
      <c r="F562" s="452">
        <v>7000</v>
      </c>
      <c r="G562" s="439">
        <v>291</v>
      </c>
    </row>
    <row r="563" spans="1:7">
      <c r="A563" s="798"/>
      <c r="B563" s="800"/>
      <c r="C563" s="95" t="s">
        <v>4772</v>
      </c>
      <c r="D563" s="451">
        <v>10000</v>
      </c>
      <c r="E563" s="433">
        <v>1</v>
      </c>
      <c r="F563" s="452">
        <v>10000</v>
      </c>
      <c r="G563" s="439">
        <v>292</v>
      </c>
    </row>
    <row r="564" spans="1:7">
      <c r="A564" s="798"/>
      <c r="B564" s="800"/>
      <c r="C564" s="95" t="s">
        <v>4773</v>
      </c>
      <c r="D564" s="451">
        <v>10000</v>
      </c>
      <c r="E564" s="433">
        <v>1</v>
      </c>
      <c r="F564" s="452">
        <v>10000</v>
      </c>
      <c r="G564" s="439">
        <v>293</v>
      </c>
    </row>
    <row r="565" spans="1:7" ht="38.25">
      <c r="A565" s="798"/>
      <c r="B565" s="800"/>
      <c r="C565" s="95" t="s">
        <v>4774</v>
      </c>
      <c r="D565" s="451">
        <v>6386.1</v>
      </c>
      <c r="E565" s="433">
        <v>1</v>
      </c>
      <c r="F565" s="452">
        <v>6386.1</v>
      </c>
      <c r="G565" s="439">
        <v>297</v>
      </c>
    </row>
    <row r="566" spans="1:7" ht="38.25">
      <c r="A566" s="798"/>
      <c r="B566" s="800"/>
      <c r="C566" s="95" t="s">
        <v>4775</v>
      </c>
      <c r="D566" s="451">
        <v>6386.1</v>
      </c>
      <c r="E566" s="433">
        <v>1</v>
      </c>
      <c r="F566" s="452">
        <v>6386.1</v>
      </c>
      <c r="G566" s="439">
        <v>297</v>
      </c>
    </row>
    <row r="567" spans="1:7" ht="38.25">
      <c r="A567" s="798"/>
      <c r="B567" s="800"/>
      <c r="C567" s="95" t="s">
        <v>4776</v>
      </c>
      <c r="D567" s="451">
        <v>6386.1</v>
      </c>
      <c r="E567" s="433">
        <v>1</v>
      </c>
      <c r="F567" s="452">
        <v>6386.1</v>
      </c>
      <c r="G567" s="439">
        <v>297</v>
      </c>
    </row>
    <row r="568" spans="1:7" ht="25.5">
      <c r="A568" s="798"/>
      <c r="B568" s="800"/>
      <c r="C568" s="95" t="s">
        <v>4777</v>
      </c>
      <c r="D568" s="451">
        <v>6386.1</v>
      </c>
      <c r="E568" s="433">
        <v>1</v>
      </c>
      <c r="F568" s="452">
        <v>6386.1</v>
      </c>
      <c r="G568" s="439">
        <v>297</v>
      </c>
    </row>
    <row r="569" spans="1:7" ht="25.5">
      <c r="A569" s="798"/>
      <c r="B569" s="800"/>
      <c r="C569" s="95" t="s">
        <v>4778</v>
      </c>
      <c r="D569" s="451">
        <v>6386.1</v>
      </c>
      <c r="E569" s="433">
        <v>1</v>
      </c>
      <c r="F569" s="452">
        <v>6386.1</v>
      </c>
      <c r="G569" s="439">
        <v>297</v>
      </c>
    </row>
    <row r="570" spans="1:7" ht="25.5">
      <c r="A570" s="798"/>
      <c r="B570" s="800"/>
      <c r="C570" s="95" t="s">
        <v>4779</v>
      </c>
      <c r="D570" s="451">
        <v>6386.1</v>
      </c>
      <c r="E570" s="433">
        <v>1</v>
      </c>
      <c r="F570" s="452">
        <v>6386.1</v>
      </c>
      <c r="G570" s="439">
        <v>297</v>
      </c>
    </row>
    <row r="571" spans="1:7" ht="38.25">
      <c r="A571" s="798"/>
      <c r="B571" s="800"/>
      <c r="C571" s="95" t="s">
        <v>4780</v>
      </c>
      <c r="D571" s="451">
        <v>6386.1</v>
      </c>
      <c r="E571" s="433">
        <v>1</v>
      </c>
      <c r="F571" s="452">
        <v>6386.1</v>
      </c>
      <c r="G571" s="439">
        <v>297</v>
      </c>
    </row>
    <row r="572" spans="1:7" ht="25.5">
      <c r="A572" s="798"/>
      <c r="B572" s="800"/>
      <c r="C572" s="95" t="s">
        <v>4781</v>
      </c>
      <c r="D572" s="451">
        <v>6386.1</v>
      </c>
      <c r="E572" s="433">
        <v>1</v>
      </c>
      <c r="F572" s="452">
        <v>6386.1</v>
      </c>
      <c r="G572" s="439">
        <v>297</v>
      </c>
    </row>
    <row r="573" spans="1:7" ht="25.5">
      <c r="A573" s="798"/>
      <c r="B573" s="800"/>
      <c r="C573" s="95" t="s">
        <v>4782</v>
      </c>
      <c r="D573" s="451">
        <v>6386.1</v>
      </c>
      <c r="E573" s="433">
        <v>1</v>
      </c>
      <c r="F573" s="452">
        <v>6386.1</v>
      </c>
      <c r="G573" s="439">
        <v>297</v>
      </c>
    </row>
    <row r="574" spans="1:7" ht="38.25">
      <c r="A574" s="798"/>
      <c r="B574" s="800"/>
      <c r="C574" s="95" t="s">
        <v>4783</v>
      </c>
      <c r="D574" s="451">
        <v>6386.1</v>
      </c>
      <c r="E574" s="433">
        <v>1</v>
      </c>
      <c r="F574" s="452">
        <v>6386.1</v>
      </c>
      <c r="G574" s="439">
        <v>297</v>
      </c>
    </row>
    <row r="575" spans="1:7" ht="25.5">
      <c r="A575" s="798"/>
      <c r="B575" s="800"/>
      <c r="C575" s="95" t="s">
        <v>4784</v>
      </c>
      <c r="D575" s="451">
        <v>6386.1</v>
      </c>
      <c r="E575" s="433">
        <v>1</v>
      </c>
      <c r="F575" s="452">
        <v>6386.1</v>
      </c>
      <c r="G575" s="439">
        <v>297</v>
      </c>
    </row>
    <row r="576" spans="1:7" ht="25.5">
      <c r="A576" s="798"/>
      <c r="B576" s="800"/>
      <c r="C576" s="95" t="s">
        <v>4785</v>
      </c>
      <c r="D576" s="451">
        <v>6386.1</v>
      </c>
      <c r="E576" s="433">
        <v>1</v>
      </c>
      <c r="F576" s="452">
        <v>6386.1</v>
      </c>
      <c r="G576" s="439">
        <v>297</v>
      </c>
    </row>
    <row r="577" spans="1:7">
      <c r="A577" s="798"/>
      <c r="B577" s="800"/>
      <c r="C577" s="95" t="s">
        <v>4786</v>
      </c>
      <c r="D577" s="451">
        <v>6386.1</v>
      </c>
      <c r="E577" s="433">
        <v>1</v>
      </c>
      <c r="F577" s="452">
        <v>6386.1</v>
      </c>
      <c r="G577" s="439">
        <v>297</v>
      </c>
    </row>
    <row r="578" spans="1:7">
      <c r="A578" s="798"/>
      <c r="B578" s="800"/>
      <c r="C578" s="95" t="s">
        <v>4787</v>
      </c>
      <c r="D578" s="451">
        <v>6386.1</v>
      </c>
      <c r="E578" s="433">
        <v>1</v>
      </c>
      <c r="F578" s="452">
        <v>6386.1</v>
      </c>
      <c r="G578" s="439">
        <v>297</v>
      </c>
    </row>
    <row r="579" spans="1:7">
      <c r="A579" s="798"/>
      <c r="B579" s="800"/>
      <c r="C579" s="95" t="s">
        <v>4788</v>
      </c>
      <c r="D579" s="451">
        <v>6386.1</v>
      </c>
      <c r="E579" s="433">
        <v>1</v>
      </c>
      <c r="F579" s="452">
        <v>6386.1</v>
      </c>
      <c r="G579" s="439">
        <v>297</v>
      </c>
    </row>
    <row r="580" spans="1:7">
      <c r="A580" s="798"/>
      <c r="B580" s="800"/>
      <c r="C580" s="95" t="s">
        <v>4789</v>
      </c>
      <c r="D580" s="451">
        <v>6386.1</v>
      </c>
      <c r="E580" s="433">
        <v>1</v>
      </c>
      <c r="F580" s="452">
        <v>6386.1</v>
      </c>
      <c r="G580" s="439">
        <v>297</v>
      </c>
    </row>
    <row r="581" spans="1:7">
      <c r="A581" s="798"/>
      <c r="B581" s="800"/>
      <c r="C581" s="95" t="s">
        <v>4790</v>
      </c>
      <c r="D581" s="451">
        <v>6386.1</v>
      </c>
      <c r="E581" s="433">
        <v>1</v>
      </c>
      <c r="F581" s="452">
        <v>6386.1</v>
      </c>
      <c r="G581" s="439">
        <v>297</v>
      </c>
    </row>
    <row r="582" spans="1:7">
      <c r="A582" s="798"/>
      <c r="B582" s="800"/>
      <c r="C582" s="95" t="s">
        <v>4791</v>
      </c>
      <c r="D582" s="451">
        <v>6386.1</v>
      </c>
      <c r="E582" s="433">
        <v>1</v>
      </c>
      <c r="F582" s="452">
        <v>6386.1</v>
      </c>
      <c r="G582" s="439">
        <v>297</v>
      </c>
    </row>
    <row r="583" spans="1:7">
      <c r="A583" s="798"/>
      <c r="B583" s="800"/>
      <c r="C583" s="95" t="s">
        <v>4792</v>
      </c>
      <c r="D583" s="451">
        <v>6386.1</v>
      </c>
      <c r="E583" s="433">
        <v>1</v>
      </c>
      <c r="F583" s="452">
        <v>6386.1</v>
      </c>
      <c r="G583" s="439">
        <v>297</v>
      </c>
    </row>
    <row r="584" spans="1:7">
      <c r="A584" s="798"/>
      <c r="B584" s="800"/>
      <c r="C584" s="95" t="s">
        <v>4793</v>
      </c>
      <c r="D584" s="451">
        <v>6386.1</v>
      </c>
      <c r="E584" s="433">
        <v>1</v>
      </c>
      <c r="F584" s="452">
        <v>6386.1</v>
      </c>
      <c r="G584" s="439">
        <v>297</v>
      </c>
    </row>
    <row r="585" spans="1:7">
      <c r="A585" s="798"/>
      <c r="B585" s="800"/>
      <c r="C585" s="95" t="s">
        <v>4794</v>
      </c>
      <c r="D585" s="451">
        <v>6386.1</v>
      </c>
      <c r="E585" s="433">
        <v>1</v>
      </c>
      <c r="F585" s="452">
        <v>6386.1</v>
      </c>
      <c r="G585" s="439">
        <v>297</v>
      </c>
    </row>
    <row r="586" spans="1:7">
      <c r="A586" s="798"/>
      <c r="B586" s="800"/>
      <c r="C586" s="95" t="s">
        <v>4795</v>
      </c>
      <c r="D586" s="451">
        <v>6386.1</v>
      </c>
      <c r="E586" s="433">
        <v>1</v>
      </c>
      <c r="F586" s="452">
        <v>6386.1</v>
      </c>
      <c r="G586" s="439">
        <v>297</v>
      </c>
    </row>
    <row r="587" spans="1:7">
      <c r="A587" s="798"/>
      <c r="B587" s="800"/>
      <c r="C587" s="95" t="s">
        <v>4796</v>
      </c>
      <c r="D587" s="451">
        <v>6386.1</v>
      </c>
      <c r="E587" s="433">
        <v>1</v>
      </c>
      <c r="F587" s="452">
        <v>6386.1</v>
      </c>
      <c r="G587" s="439">
        <v>297</v>
      </c>
    </row>
    <row r="588" spans="1:7" ht="38.25">
      <c r="A588" s="798"/>
      <c r="B588" s="800"/>
      <c r="C588" s="95" t="s">
        <v>4797</v>
      </c>
      <c r="D588" s="451">
        <v>6386.1</v>
      </c>
      <c r="E588" s="433">
        <v>1</v>
      </c>
      <c r="F588" s="452">
        <v>6386.1</v>
      </c>
      <c r="G588" s="439">
        <v>297</v>
      </c>
    </row>
    <row r="589" spans="1:7" ht="25.5">
      <c r="A589" s="798"/>
      <c r="B589" s="800"/>
      <c r="C589" s="95" t="s">
        <v>4798</v>
      </c>
      <c r="D589" s="451">
        <v>6386.1</v>
      </c>
      <c r="E589" s="433">
        <v>1</v>
      </c>
      <c r="F589" s="452">
        <v>6386.1</v>
      </c>
      <c r="G589" s="439">
        <v>297</v>
      </c>
    </row>
    <row r="590" spans="1:7">
      <c r="A590" s="798"/>
      <c r="B590" s="800"/>
      <c r="C590" s="95" t="s">
        <v>4799</v>
      </c>
      <c r="D590" s="451">
        <v>6386.1</v>
      </c>
      <c r="E590" s="433">
        <v>1</v>
      </c>
      <c r="F590" s="452">
        <v>6386.1</v>
      </c>
      <c r="G590" s="439">
        <v>297</v>
      </c>
    </row>
    <row r="591" spans="1:7">
      <c r="A591" s="798"/>
      <c r="B591" s="800"/>
      <c r="C591" s="95" t="s">
        <v>4800</v>
      </c>
      <c r="D591" s="451">
        <v>6386.1</v>
      </c>
      <c r="E591" s="433">
        <v>1</v>
      </c>
      <c r="F591" s="452">
        <v>6386.1</v>
      </c>
      <c r="G591" s="439">
        <v>297</v>
      </c>
    </row>
    <row r="592" spans="1:7">
      <c r="A592" s="798"/>
      <c r="B592" s="800"/>
      <c r="C592" s="95" t="s">
        <v>4801</v>
      </c>
      <c r="D592" s="451">
        <v>6386.1</v>
      </c>
      <c r="E592" s="433">
        <v>1</v>
      </c>
      <c r="F592" s="452">
        <v>6386.1</v>
      </c>
      <c r="G592" s="439">
        <v>297</v>
      </c>
    </row>
    <row r="593" spans="1:7">
      <c r="A593" s="798"/>
      <c r="B593" s="800"/>
      <c r="C593" s="95" t="s">
        <v>4802</v>
      </c>
      <c r="D593" s="451">
        <v>6386.1</v>
      </c>
      <c r="E593" s="433">
        <v>1</v>
      </c>
      <c r="F593" s="452">
        <v>6386.1</v>
      </c>
      <c r="G593" s="439">
        <v>297</v>
      </c>
    </row>
    <row r="594" spans="1:7">
      <c r="A594" s="798"/>
      <c r="B594" s="800"/>
      <c r="C594" s="95" t="s">
        <v>4803</v>
      </c>
      <c r="D594" s="451">
        <v>6386.1</v>
      </c>
      <c r="E594" s="433">
        <v>1</v>
      </c>
      <c r="F594" s="452">
        <v>6386.1</v>
      </c>
      <c r="G594" s="439">
        <v>297</v>
      </c>
    </row>
    <row r="595" spans="1:7" ht="25.5">
      <c r="A595" s="798"/>
      <c r="B595" s="800"/>
      <c r="C595" s="95" t="s">
        <v>4804</v>
      </c>
      <c r="D595" s="451">
        <v>6386.1</v>
      </c>
      <c r="E595" s="433">
        <v>1</v>
      </c>
      <c r="F595" s="452">
        <v>6386.1</v>
      </c>
      <c r="G595" s="439">
        <v>297</v>
      </c>
    </row>
    <row r="596" spans="1:7">
      <c r="A596" s="798"/>
      <c r="B596" s="800"/>
      <c r="C596" s="95"/>
      <c r="D596" s="451">
        <v>6386.1</v>
      </c>
      <c r="E596" s="433">
        <v>1</v>
      </c>
      <c r="F596" s="452">
        <v>6386.1</v>
      </c>
      <c r="G596" s="439">
        <v>297</v>
      </c>
    </row>
    <row r="597" spans="1:7" ht="25.5">
      <c r="A597" s="798"/>
      <c r="B597" s="800"/>
      <c r="C597" s="95" t="s">
        <v>4805</v>
      </c>
      <c r="D597" s="451">
        <v>8571.43</v>
      </c>
      <c r="E597" s="433">
        <v>1</v>
      </c>
      <c r="F597" s="452">
        <v>8571.43</v>
      </c>
      <c r="G597" s="439">
        <v>298</v>
      </c>
    </row>
    <row r="598" spans="1:7" ht="25.5">
      <c r="A598" s="798"/>
      <c r="B598" s="800"/>
      <c r="C598" s="95" t="s">
        <v>4806</v>
      </c>
      <c r="D598" s="451">
        <v>8571.43</v>
      </c>
      <c r="E598" s="433">
        <v>1</v>
      </c>
      <c r="F598" s="452">
        <v>8571.43</v>
      </c>
      <c r="G598" s="439">
        <v>298</v>
      </c>
    </row>
    <row r="599" spans="1:7">
      <c r="A599" s="798"/>
      <c r="B599" s="800"/>
      <c r="C599" s="95" t="s">
        <v>4807</v>
      </c>
      <c r="D599" s="451">
        <v>8571.43</v>
      </c>
      <c r="E599" s="433">
        <v>1</v>
      </c>
      <c r="F599" s="452">
        <v>8571.43</v>
      </c>
      <c r="G599" s="439">
        <v>298</v>
      </c>
    </row>
    <row r="600" spans="1:7" ht="25.5">
      <c r="A600" s="798"/>
      <c r="B600" s="800"/>
      <c r="C600" s="95" t="s">
        <v>4808</v>
      </c>
      <c r="D600" s="451">
        <v>8571.43</v>
      </c>
      <c r="E600" s="433">
        <v>1</v>
      </c>
      <c r="F600" s="452">
        <v>8571.43</v>
      </c>
      <c r="G600" s="439">
        <v>298</v>
      </c>
    </row>
    <row r="601" spans="1:7" ht="25.5">
      <c r="A601" s="798"/>
      <c r="B601" s="800"/>
      <c r="C601" s="95" t="s">
        <v>4809</v>
      </c>
      <c r="D601" s="451">
        <v>8571.43</v>
      </c>
      <c r="E601" s="433">
        <v>1</v>
      </c>
      <c r="F601" s="452">
        <v>8571.43</v>
      </c>
      <c r="G601" s="439">
        <v>298</v>
      </c>
    </row>
    <row r="602" spans="1:7" ht="25.5">
      <c r="A602" s="798"/>
      <c r="B602" s="800"/>
      <c r="C602" s="95" t="s">
        <v>4810</v>
      </c>
      <c r="D602" s="451">
        <v>8571.43</v>
      </c>
      <c r="E602" s="433">
        <v>1</v>
      </c>
      <c r="F602" s="452">
        <v>8571.43</v>
      </c>
      <c r="G602" s="439">
        <v>298</v>
      </c>
    </row>
    <row r="603" spans="1:7" ht="25.5">
      <c r="A603" s="798"/>
      <c r="B603" s="800"/>
      <c r="C603" s="95" t="s">
        <v>4811</v>
      </c>
      <c r="D603" s="451">
        <v>8571.43</v>
      </c>
      <c r="E603" s="433">
        <v>1</v>
      </c>
      <c r="F603" s="452">
        <v>8571.43</v>
      </c>
      <c r="G603" s="439">
        <v>298</v>
      </c>
    </row>
    <row r="604" spans="1:7" ht="25.5">
      <c r="A604" s="798"/>
      <c r="B604" s="800"/>
      <c r="C604" s="95" t="s">
        <v>4812</v>
      </c>
      <c r="D604" s="451">
        <v>8571.43</v>
      </c>
      <c r="E604" s="433">
        <v>1</v>
      </c>
      <c r="F604" s="452">
        <v>8571.43</v>
      </c>
      <c r="G604" s="439">
        <v>298</v>
      </c>
    </row>
    <row r="605" spans="1:7" ht="25.5">
      <c r="A605" s="798"/>
      <c r="B605" s="800"/>
      <c r="C605" s="95" t="s">
        <v>4813</v>
      </c>
      <c r="D605" s="451">
        <v>8571.43</v>
      </c>
      <c r="E605" s="433">
        <v>1</v>
      </c>
      <c r="F605" s="452">
        <v>8571.43</v>
      </c>
      <c r="G605" s="439">
        <v>298</v>
      </c>
    </row>
    <row r="606" spans="1:7" ht="25.5">
      <c r="A606" s="798"/>
      <c r="B606" s="800"/>
      <c r="C606" s="95" t="s">
        <v>4814</v>
      </c>
      <c r="D606" s="451">
        <v>8571.43</v>
      </c>
      <c r="E606" s="433">
        <v>1</v>
      </c>
      <c r="F606" s="452">
        <v>8571.43</v>
      </c>
      <c r="G606" s="439">
        <v>298</v>
      </c>
    </row>
    <row r="607" spans="1:7" ht="102">
      <c r="A607" s="798"/>
      <c r="B607" s="800"/>
      <c r="C607" s="95" t="s">
        <v>4815</v>
      </c>
      <c r="D607" s="451">
        <v>8571.43</v>
      </c>
      <c r="E607" s="433">
        <v>1</v>
      </c>
      <c r="F607" s="452">
        <v>8571.43</v>
      </c>
      <c r="G607" s="439">
        <v>298</v>
      </c>
    </row>
    <row r="608" spans="1:7" ht="140.25">
      <c r="A608" s="798"/>
      <c r="B608" s="800"/>
      <c r="C608" s="95" t="s">
        <v>4816</v>
      </c>
      <c r="D608" s="451">
        <v>8571.43</v>
      </c>
      <c r="E608" s="433">
        <v>1</v>
      </c>
      <c r="F608" s="452">
        <v>8571.43</v>
      </c>
      <c r="G608" s="439">
        <v>298</v>
      </c>
    </row>
    <row r="609" spans="1:7" ht="89.25">
      <c r="A609" s="798"/>
      <c r="B609" s="800"/>
      <c r="C609" s="95" t="s">
        <v>4817</v>
      </c>
      <c r="D609" s="451">
        <v>8571.43</v>
      </c>
      <c r="E609" s="433">
        <v>1</v>
      </c>
      <c r="F609" s="452">
        <v>8571.43</v>
      </c>
      <c r="G609" s="439">
        <v>298</v>
      </c>
    </row>
    <row r="610" spans="1:7" ht="89.25">
      <c r="A610" s="798"/>
      <c r="B610" s="800"/>
      <c r="C610" s="95" t="s">
        <v>4818</v>
      </c>
      <c r="D610" s="451">
        <v>8571.43</v>
      </c>
      <c r="E610" s="433">
        <v>1</v>
      </c>
      <c r="F610" s="452">
        <v>8571.43</v>
      </c>
      <c r="G610" s="439">
        <v>298</v>
      </c>
    </row>
    <row r="611" spans="1:7" ht="114.75">
      <c r="A611" s="798"/>
      <c r="B611" s="800"/>
      <c r="C611" s="95" t="s">
        <v>4819</v>
      </c>
      <c r="D611" s="451">
        <v>8571.43</v>
      </c>
      <c r="E611" s="433">
        <v>1</v>
      </c>
      <c r="F611" s="452">
        <v>8571.43</v>
      </c>
      <c r="G611" s="439">
        <v>298</v>
      </c>
    </row>
    <row r="612" spans="1:7" ht="25.5">
      <c r="A612" s="798"/>
      <c r="B612" s="800"/>
      <c r="C612" s="95" t="s">
        <v>4820</v>
      </c>
      <c r="D612" s="451">
        <v>8571.43</v>
      </c>
      <c r="E612" s="433">
        <v>1</v>
      </c>
      <c r="F612" s="452">
        <v>8571.43</v>
      </c>
      <c r="G612" s="439">
        <v>298</v>
      </c>
    </row>
    <row r="613" spans="1:7" ht="25.5">
      <c r="A613" s="798"/>
      <c r="B613" s="800"/>
      <c r="C613" s="95" t="s">
        <v>4821</v>
      </c>
      <c r="D613" s="451">
        <v>8571.43</v>
      </c>
      <c r="E613" s="433">
        <v>1</v>
      </c>
      <c r="F613" s="452">
        <v>8571.43</v>
      </c>
      <c r="G613" s="439">
        <v>298</v>
      </c>
    </row>
    <row r="614" spans="1:7" ht="25.5">
      <c r="A614" s="798"/>
      <c r="B614" s="800"/>
      <c r="C614" s="95" t="s">
        <v>4822</v>
      </c>
      <c r="D614" s="451">
        <v>8571.43</v>
      </c>
      <c r="E614" s="433">
        <v>1</v>
      </c>
      <c r="F614" s="452">
        <v>8571.43</v>
      </c>
      <c r="G614" s="439">
        <v>298</v>
      </c>
    </row>
    <row r="615" spans="1:7" ht="25.5">
      <c r="A615" s="798"/>
      <c r="B615" s="800"/>
      <c r="C615" s="95" t="s">
        <v>4823</v>
      </c>
      <c r="D615" s="451">
        <v>8571.43</v>
      </c>
      <c r="E615" s="433">
        <v>1</v>
      </c>
      <c r="F615" s="452">
        <v>8571.43</v>
      </c>
      <c r="G615" s="439">
        <v>298</v>
      </c>
    </row>
    <row r="616" spans="1:7" ht="25.5">
      <c r="A616" s="798"/>
      <c r="B616" s="800"/>
      <c r="C616" s="95" t="s">
        <v>4824</v>
      </c>
      <c r="D616" s="451">
        <v>8571.43</v>
      </c>
      <c r="E616" s="433">
        <v>1</v>
      </c>
      <c r="F616" s="452">
        <v>8571.43</v>
      </c>
      <c r="G616" s="439">
        <v>298</v>
      </c>
    </row>
    <row r="617" spans="1:7" ht="25.5">
      <c r="A617" s="798"/>
      <c r="B617" s="800"/>
      <c r="C617" s="95" t="s">
        <v>4825</v>
      </c>
      <c r="D617" s="451">
        <v>8571.43</v>
      </c>
      <c r="E617" s="433">
        <v>1</v>
      </c>
      <c r="F617" s="452">
        <v>8571.43</v>
      </c>
      <c r="G617" s="439">
        <v>298</v>
      </c>
    </row>
    <row r="618" spans="1:7" ht="25.5">
      <c r="A618" s="798"/>
      <c r="B618" s="800"/>
      <c r="C618" s="95" t="s">
        <v>4826</v>
      </c>
      <c r="D618" s="451">
        <v>8571.43</v>
      </c>
      <c r="E618" s="433">
        <v>1</v>
      </c>
      <c r="F618" s="452">
        <v>8571.43</v>
      </c>
      <c r="G618" s="439">
        <v>298</v>
      </c>
    </row>
    <row r="619" spans="1:7" ht="25.5">
      <c r="A619" s="798"/>
      <c r="B619" s="800"/>
      <c r="C619" s="95" t="s">
        <v>4827</v>
      </c>
      <c r="D619" s="451">
        <v>8571.43</v>
      </c>
      <c r="E619" s="433">
        <v>1</v>
      </c>
      <c r="F619" s="452">
        <v>8571.43</v>
      </c>
      <c r="G619" s="439">
        <v>298</v>
      </c>
    </row>
    <row r="620" spans="1:7" ht="25.5">
      <c r="A620" s="798"/>
      <c r="B620" s="800"/>
      <c r="C620" s="95" t="s">
        <v>4828</v>
      </c>
      <c r="D620" s="451">
        <v>8571.43</v>
      </c>
      <c r="E620" s="433">
        <v>1</v>
      </c>
      <c r="F620" s="452">
        <v>8571.43</v>
      </c>
      <c r="G620" s="439">
        <v>298</v>
      </c>
    </row>
    <row r="621" spans="1:7" ht="25.5">
      <c r="A621" s="798"/>
      <c r="B621" s="800"/>
      <c r="C621" s="95" t="s">
        <v>4829</v>
      </c>
      <c r="D621" s="451">
        <v>8571.43</v>
      </c>
      <c r="E621" s="433">
        <v>1</v>
      </c>
      <c r="F621" s="452">
        <v>8571.43</v>
      </c>
      <c r="G621" s="439">
        <v>298</v>
      </c>
    </row>
    <row r="622" spans="1:7" ht="25.5">
      <c r="A622" s="798"/>
      <c r="B622" s="800"/>
      <c r="C622" s="95" t="s">
        <v>4830</v>
      </c>
      <c r="D622" s="451">
        <v>8571.43</v>
      </c>
      <c r="E622" s="433">
        <v>1</v>
      </c>
      <c r="F622" s="452">
        <v>8571.43</v>
      </c>
      <c r="G622" s="439">
        <v>298</v>
      </c>
    </row>
    <row r="623" spans="1:7" ht="25.5">
      <c r="A623" s="798"/>
      <c r="B623" s="800"/>
      <c r="C623" s="95" t="s">
        <v>4831</v>
      </c>
      <c r="D623" s="451">
        <v>8571.43</v>
      </c>
      <c r="E623" s="433">
        <v>1</v>
      </c>
      <c r="F623" s="452">
        <v>8571.43</v>
      </c>
      <c r="G623" s="439">
        <v>298</v>
      </c>
    </row>
    <row r="624" spans="1:7" ht="25.5">
      <c r="A624" s="798"/>
      <c r="B624" s="800"/>
      <c r="C624" s="95" t="s">
        <v>4832</v>
      </c>
      <c r="D624" s="451">
        <v>8571.43</v>
      </c>
      <c r="E624" s="433">
        <v>1</v>
      </c>
      <c r="F624" s="452">
        <v>8571.43</v>
      </c>
      <c r="G624" s="439">
        <v>298</v>
      </c>
    </row>
    <row r="625" spans="1:7" ht="25.5">
      <c r="A625" s="798"/>
      <c r="B625" s="800"/>
      <c r="C625" s="95" t="s">
        <v>4833</v>
      </c>
      <c r="D625" s="451">
        <v>8571.43</v>
      </c>
      <c r="E625" s="433">
        <v>1</v>
      </c>
      <c r="F625" s="452">
        <v>8571.43</v>
      </c>
      <c r="G625" s="439">
        <v>298</v>
      </c>
    </row>
    <row r="626" spans="1:7">
      <c r="A626" s="798"/>
      <c r="B626" s="800"/>
      <c r="C626" s="95" t="s">
        <v>4834</v>
      </c>
      <c r="D626" s="451">
        <v>8571.43</v>
      </c>
      <c r="E626" s="433">
        <v>1</v>
      </c>
      <c r="F626" s="452">
        <v>8571.43</v>
      </c>
      <c r="G626" s="439">
        <v>298</v>
      </c>
    </row>
    <row r="627" spans="1:7" ht="25.5">
      <c r="A627" s="798"/>
      <c r="B627" s="800"/>
      <c r="C627" s="95" t="s">
        <v>4835</v>
      </c>
      <c r="D627" s="451">
        <v>8571.43</v>
      </c>
      <c r="E627" s="433">
        <v>1</v>
      </c>
      <c r="F627" s="452">
        <v>8571.43</v>
      </c>
      <c r="G627" s="439">
        <v>298</v>
      </c>
    </row>
    <row r="628" spans="1:7" ht="25.5">
      <c r="A628" s="798"/>
      <c r="B628" s="800"/>
      <c r="C628" s="95" t="s">
        <v>4836</v>
      </c>
      <c r="D628" s="451">
        <v>8571.43</v>
      </c>
      <c r="E628" s="433">
        <v>1</v>
      </c>
      <c r="F628" s="452">
        <v>8571.43</v>
      </c>
      <c r="G628" s="439">
        <v>298</v>
      </c>
    </row>
    <row r="629" spans="1:7" ht="25.5">
      <c r="A629" s="798"/>
      <c r="B629" s="800"/>
      <c r="C629" s="95" t="s">
        <v>4837</v>
      </c>
      <c r="D629" s="451">
        <v>8571.43</v>
      </c>
      <c r="E629" s="433">
        <v>1</v>
      </c>
      <c r="F629" s="452">
        <v>8571.43</v>
      </c>
      <c r="G629" s="439">
        <v>298</v>
      </c>
    </row>
    <row r="630" spans="1:7" ht="25.5">
      <c r="A630" s="798"/>
      <c r="B630" s="800"/>
      <c r="C630" s="95" t="s">
        <v>4838</v>
      </c>
      <c r="D630" s="451">
        <v>8571.43</v>
      </c>
      <c r="E630" s="433">
        <v>1</v>
      </c>
      <c r="F630" s="452">
        <v>8571.43</v>
      </c>
      <c r="G630" s="439">
        <v>298</v>
      </c>
    </row>
    <row r="631" spans="1:7" ht="25.5">
      <c r="A631" s="798"/>
      <c r="B631" s="800"/>
      <c r="C631" s="95" t="s">
        <v>4839</v>
      </c>
      <c r="D631" s="451">
        <v>8571.43</v>
      </c>
      <c r="E631" s="433">
        <v>1</v>
      </c>
      <c r="F631" s="452">
        <v>8571.43</v>
      </c>
      <c r="G631" s="439">
        <v>298</v>
      </c>
    </row>
    <row r="632" spans="1:7" ht="25.5">
      <c r="A632" s="798"/>
      <c r="B632" s="800"/>
      <c r="C632" s="95" t="s">
        <v>4840</v>
      </c>
      <c r="D632" s="451">
        <v>8571.43</v>
      </c>
      <c r="E632" s="433">
        <v>1</v>
      </c>
      <c r="F632" s="452">
        <v>8571.43</v>
      </c>
      <c r="G632" s="439">
        <v>298</v>
      </c>
    </row>
    <row r="633" spans="1:7" ht="25.5">
      <c r="A633" s="798"/>
      <c r="B633" s="800"/>
      <c r="C633" s="95" t="s">
        <v>4841</v>
      </c>
      <c r="D633" s="451">
        <v>8571.43</v>
      </c>
      <c r="E633" s="433">
        <v>1</v>
      </c>
      <c r="F633" s="452">
        <v>8571.43</v>
      </c>
      <c r="G633" s="439">
        <v>298</v>
      </c>
    </row>
    <row r="634" spans="1:7" ht="25.5">
      <c r="A634" s="798"/>
      <c r="B634" s="800"/>
      <c r="C634" s="95" t="s">
        <v>4842</v>
      </c>
      <c r="D634" s="451">
        <v>8571.43</v>
      </c>
      <c r="E634" s="433">
        <v>1</v>
      </c>
      <c r="F634" s="452">
        <v>8571.43</v>
      </c>
      <c r="G634" s="439">
        <v>298</v>
      </c>
    </row>
    <row r="635" spans="1:7" ht="25.5">
      <c r="A635" s="798"/>
      <c r="B635" s="800"/>
      <c r="C635" s="95" t="s">
        <v>4843</v>
      </c>
      <c r="D635" s="451">
        <v>8571.43</v>
      </c>
      <c r="E635" s="433">
        <v>1</v>
      </c>
      <c r="F635" s="452">
        <v>8571.43</v>
      </c>
      <c r="G635" s="439">
        <v>298</v>
      </c>
    </row>
    <row r="636" spans="1:7" ht="25.5">
      <c r="A636" s="798"/>
      <c r="B636" s="800"/>
      <c r="C636" s="95" t="s">
        <v>4844</v>
      </c>
      <c r="D636" s="451">
        <v>8571.43</v>
      </c>
      <c r="E636" s="433">
        <v>1</v>
      </c>
      <c r="F636" s="452">
        <v>8571.43</v>
      </c>
      <c r="G636" s="439">
        <v>298</v>
      </c>
    </row>
    <row r="637" spans="1:7" ht="25.5">
      <c r="A637" s="798"/>
      <c r="B637" s="800"/>
      <c r="C637" s="95" t="s">
        <v>4845</v>
      </c>
      <c r="D637" s="451">
        <v>8571.43</v>
      </c>
      <c r="E637" s="433">
        <v>1</v>
      </c>
      <c r="F637" s="452">
        <v>8571.43</v>
      </c>
      <c r="G637" s="439">
        <v>298</v>
      </c>
    </row>
    <row r="638" spans="1:7" ht="25.5">
      <c r="A638" s="798"/>
      <c r="B638" s="800"/>
      <c r="C638" s="95" t="s">
        <v>4846</v>
      </c>
      <c r="D638" s="451">
        <v>8571.43</v>
      </c>
      <c r="E638" s="433">
        <v>1</v>
      </c>
      <c r="F638" s="452">
        <v>8571.43</v>
      </c>
      <c r="G638" s="439">
        <v>298</v>
      </c>
    </row>
    <row r="639" spans="1:7" ht="25.5">
      <c r="A639" s="798"/>
      <c r="B639" s="800"/>
      <c r="C639" s="95" t="s">
        <v>4847</v>
      </c>
      <c r="D639" s="451">
        <v>8571.43</v>
      </c>
      <c r="E639" s="433">
        <v>1</v>
      </c>
      <c r="F639" s="452">
        <v>8571.43</v>
      </c>
      <c r="G639" s="439">
        <v>298</v>
      </c>
    </row>
    <row r="640" spans="1:7" ht="25.5">
      <c r="A640" s="798"/>
      <c r="B640" s="800"/>
      <c r="C640" s="95" t="s">
        <v>4848</v>
      </c>
      <c r="D640" s="451">
        <v>8571.43</v>
      </c>
      <c r="E640" s="433">
        <v>1</v>
      </c>
      <c r="F640" s="452">
        <v>8571.43</v>
      </c>
      <c r="G640" s="439">
        <v>298</v>
      </c>
    </row>
    <row r="641" spans="1:7" ht="25.5">
      <c r="A641" s="798"/>
      <c r="B641" s="800"/>
      <c r="C641" s="95" t="s">
        <v>4849</v>
      </c>
      <c r="D641" s="451">
        <v>8571.43</v>
      </c>
      <c r="E641" s="433">
        <v>1</v>
      </c>
      <c r="F641" s="452">
        <v>8571.43</v>
      </c>
      <c r="G641" s="439">
        <v>298</v>
      </c>
    </row>
    <row r="642" spans="1:7" ht="25.5">
      <c r="A642" s="798"/>
      <c r="B642" s="800"/>
      <c r="C642" s="95" t="s">
        <v>4850</v>
      </c>
      <c r="D642" s="451">
        <v>8571.43</v>
      </c>
      <c r="E642" s="433">
        <v>1</v>
      </c>
      <c r="F642" s="452">
        <v>8571.43</v>
      </c>
      <c r="G642" s="439">
        <v>298</v>
      </c>
    </row>
    <row r="643" spans="1:7" ht="25.5">
      <c r="A643" s="798"/>
      <c r="B643" s="800"/>
      <c r="C643" s="95" t="s">
        <v>4851</v>
      </c>
      <c r="D643" s="451">
        <v>8571.43</v>
      </c>
      <c r="E643" s="433">
        <v>1</v>
      </c>
      <c r="F643" s="452">
        <v>8571.43</v>
      </c>
      <c r="G643" s="439">
        <v>298</v>
      </c>
    </row>
    <row r="644" spans="1:7" ht="25.5">
      <c r="A644" s="798"/>
      <c r="B644" s="800"/>
      <c r="C644" s="95" t="s">
        <v>4852</v>
      </c>
      <c r="D644" s="451">
        <v>8571.43</v>
      </c>
      <c r="E644" s="433">
        <v>1</v>
      </c>
      <c r="F644" s="452">
        <v>8571.43</v>
      </c>
      <c r="G644" s="439">
        <v>298</v>
      </c>
    </row>
    <row r="645" spans="1:7" ht="25.5">
      <c r="A645" s="798"/>
      <c r="B645" s="800"/>
      <c r="C645" s="95" t="s">
        <v>4853</v>
      </c>
      <c r="D645" s="451">
        <v>8571.43</v>
      </c>
      <c r="E645" s="433">
        <v>1</v>
      </c>
      <c r="F645" s="452">
        <v>8571.43</v>
      </c>
      <c r="G645" s="439">
        <v>298</v>
      </c>
    </row>
    <row r="646" spans="1:7" ht="38.25">
      <c r="A646" s="798"/>
      <c r="B646" s="800"/>
      <c r="C646" s="95" t="s">
        <v>4854</v>
      </c>
      <c r="D646" s="451">
        <v>8571.43</v>
      </c>
      <c r="E646" s="433">
        <v>1</v>
      </c>
      <c r="F646" s="452">
        <v>8571.43</v>
      </c>
      <c r="G646" s="439">
        <v>298</v>
      </c>
    </row>
    <row r="647" spans="1:7" ht="25.5">
      <c r="A647" s="798"/>
      <c r="B647" s="800"/>
      <c r="C647" s="95" t="s">
        <v>4855</v>
      </c>
      <c r="D647" s="451">
        <v>8571.43</v>
      </c>
      <c r="E647" s="433">
        <v>1</v>
      </c>
      <c r="F647" s="452">
        <v>8571.43</v>
      </c>
      <c r="G647" s="439">
        <v>298</v>
      </c>
    </row>
    <row r="648" spans="1:7" ht="25.5">
      <c r="A648" s="798"/>
      <c r="B648" s="800"/>
      <c r="C648" s="95" t="s">
        <v>4856</v>
      </c>
      <c r="D648" s="451">
        <v>8571.43</v>
      </c>
      <c r="E648" s="433">
        <v>1</v>
      </c>
      <c r="F648" s="452">
        <v>8571.43</v>
      </c>
      <c r="G648" s="439">
        <v>298</v>
      </c>
    </row>
    <row r="649" spans="1:7" ht="25.5">
      <c r="A649" s="798"/>
      <c r="B649" s="800"/>
      <c r="C649" s="95" t="s">
        <v>4857</v>
      </c>
      <c r="D649" s="451">
        <v>8571.43</v>
      </c>
      <c r="E649" s="433">
        <v>1</v>
      </c>
      <c r="F649" s="452">
        <v>8571.43</v>
      </c>
      <c r="G649" s="439">
        <v>298</v>
      </c>
    </row>
    <row r="650" spans="1:7" ht="25.5">
      <c r="A650" s="798"/>
      <c r="B650" s="800"/>
      <c r="C650" s="95" t="s">
        <v>4858</v>
      </c>
      <c r="D650" s="451">
        <v>8571.43</v>
      </c>
      <c r="E650" s="433">
        <v>1</v>
      </c>
      <c r="F650" s="452">
        <v>8571.43</v>
      </c>
      <c r="G650" s="439">
        <v>298</v>
      </c>
    </row>
    <row r="651" spans="1:7" ht="38.25">
      <c r="A651" s="798"/>
      <c r="B651" s="800"/>
      <c r="C651" s="95" t="s">
        <v>4859</v>
      </c>
      <c r="D651" s="451">
        <v>8571.43</v>
      </c>
      <c r="E651" s="433">
        <v>1</v>
      </c>
      <c r="F651" s="452">
        <v>8571.43</v>
      </c>
      <c r="G651" s="439">
        <v>298</v>
      </c>
    </row>
    <row r="652" spans="1:7" ht="25.5">
      <c r="A652" s="798"/>
      <c r="B652" s="800"/>
      <c r="C652" s="95" t="s">
        <v>4860</v>
      </c>
      <c r="D652" s="451">
        <v>8571.43</v>
      </c>
      <c r="E652" s="433">
        <v>1</v>
      </c>
      <c r="F652" s="452">
        <v>8571.43</v>
      </c>
      <c r="G652" s="439">
        <v>298</v>
      </c>
    </row>
    <row r="653" spans="1:7" ht="25.5">
      <c r="A653" s="798"/>
      <c r="B653" s="800"/>
      <c r="C653" s="95" t="s">
        <v>4861</v>
      </c>
      <c r="D653" s="451">
        <v>8571.43</v>
      </c>
      <c r="E653" s="433">
        <v>1</v>
      </c>
      <c r="F653" s="452">
        <v>8571.43</v>
      </c>
      <c r="G653" s="439">
        <v>298</v>
      </c>
    </row>
    <row r="654" spans="1:7" ht="25.5">
      <c r="A654" s="798"/>
      <c r="B654" s="800"/>
      <c r="C654" s="95" t="s">
        <v>4862</v>
      </c>
      <c r="D654" s="451">
        <v>8571.43</v>
      </c>
      <c r="E654" s="433">
        <v>1</v>
      </c>
      <c r="F654" s="452">
        <v>8571.43</v>
      </c>
      <c r="G654" s="439">
        <v>298</v>
      </c>
    </row>
    <row r="655" spans="1:7" ht="25.5">
      <c r="A655" s="798"/>
      <c r="B655" s="800"/>
      <c r="C655" s="95" t="s">
        <v>4863</v>
      </c>
      <c r="D655" s="451">
        <v>8571.43</v>
      </c>
      <c r="E655" s="433">
        <v>1</v>
      </c>
      <c r="F655" s="452">
        <v>8571.43</v>
      </c>
      <c r="G655" s="439">
        <v>298</v>
      </c>
    </row>
    <row r="656" spans="1:7" ht="25.5">
      <c r="A656" s="798"/>
      <c r="B656" s="800"/>
      <c r="C656" s="95" t="s">
        <v>4864</v>
      </c>
      <c r="D656" s="451">
        <v>8571.43</v>
      </c>
      <c r="E656" s="433">
        <v>1</v>
      </c>
      <c r="F656" s="452">
        <v>8571.43</v>
      </c>
      <c r="G656" s="439">
        <v>298</v>
      </c>
    </row>
    <row r="657" spans="1:12" ht="25.5">
      <c r="A657" s="798"/>
      <c r="B657" s="800"/>
      <c r="C657" s="95" t="s">
        <v>4865</v>
      </c>
      <c r="D657" s="451">
        <v>8571.43</v>
      </c>
      <c r="E657" s="433">
        <v>1</v>
      </c>
      <c r="F657" s="452">
        <v>8571.43</v>
      </c>
      <c r="G657" s="439">
        <v>298</v>
      </c>
    </row>
    <row r="658" spans="1:12" ht="25.5">
      <c r="A658" s="798"/>
      <c r="B658" s="800"/>
      <c r="C658" s="95" t="s">
        <v>4866</v>
      </c>
      <c r="D658" s="451">
        <v>8571.43</v>
      </c>
      <c r="E658" s="433">
        <v>1</v>
      </c>
      <c r="F658" s="452">
        <v>8571.43</v>
      </c>
      <c r="G658" s="439">
        <v>298</v>
      </c>
    </row>
    <row r="659" spans="1:12" ht="38.25">
      <c r="A659" s="798"/>
      <c r="B659" s="800"/>
      <c r="C659" s="95" t="s">
        <v>4867</v>
      </c>
      <c r="D659" s="451">
        <v>8571.43</v>
      </c>
      <c r="E659" s="433">
        <v>1</v>
      </c>
      <c r="F659" s="452">
        <v>8571.43</v>
      </c>
      <c r="G659" s="439">
        <v>298</v>
      </c>
    </row>
    <row r="660" spans="1:12" ht="25.5">
      <c r="A660" s="798"/>
      <c r="B660" s="800"/>
      <c r="C660" s="95" t="s">
        <v>4868</v>
      </c>
      <c r="D660" s="451">
        <v>8571.43</v>
      </c>
      <c r="E660" s="433">
        <v>1</v>
      </c>
      <c r="F660" s="452">
        <v>8571.43</v>
      </c>
      <c r="G660" s="439">
        <v>298</v>
      </c>
    </row>
    <row r="661" spans="1:12" ht="25.5">
      <c r="A661" s="798"/>
      <c r="B661" s="800"/>
      <c r="C661" s="95" t="s">
        <v>4869</v>
      </c>
      <c r="D661" s="451">
        <v>8571.43</v>
      </c>
      <c r="E661" s="433">
        <v>1</v>
      </c>
      <c r="F661" s="452">
        <v>8571.43</v>
      </c>
      <c r="G661" s="439">
        <v>298</v>
      </c>
    </row>
    <row r="662" spans="1:12" ht="25.5">
      <c r="A662" s="798"/>
      <c r="B662" s="800"/>
      <c r="C662" s="95" t="s">
        <v>4870</v>
      </c>
      <c r="D662" s="451">
        <v>8571.43</v>
      </c>
      <c r="E662" s="433">
        <v>1</v>
      </c>
      <c r="F662" s="452">
        <v>8571.43</v>
      </c>
      <c r="G662" s="439">
        <v>298</v>
      </c>
      <c r="L662" s="379" t="s">
        <v>4895</v>
      </c>
    </row>
    <row r="663" spans="1:12" ht="25.5">
      <c r="A663" s="798"/>
      <c r="B663" s="800"/>
      <c r="C663" s="95" t="s">
        <v>4871</v>
      </c>
      <c r="D663" s="451">
        <v>8571.43</v>
      </c>
      <c r="E663" s="433">
        <v>1</v>
      </c>
      <c r="F663" s="452">
        <v>8571.43</v>
      </c>
      <c r="G663" s="439">
        <v>298</v>
      </c>
    </row>
    <row r="664" spans="1:12" ht="25.5">
      <c r="A664" s="798"/>
      <c r="B664" s="800"/>
      <c r="C664" s="95" t="s">
        <v>4872</v>
      </c>
      <c r="D664" s="451">
        <v>8571.43</v>
      </c>
      <c r="E664" s="433">
        <v>1</v>
      </c>
      <c r="F664" s="452">
        <v>8571.43</v>
      </c>
      <c r="G664" s="439">
        <v>298</v>
      </c>
    </row>
    <row r="665" spans="1:12">
      <c r="A665" s="798"/>
      <c r="B665" s="800"/>
      <c r="C665" s="95" t="s">
        <v>4873</v>
      </c>
      <c r="D665" s="451">
        <v>8571.43</v>
      </c>
      <c r="E665" s="433">
        <v>1</v>
      </c>
      <c r="F665" s="452">
        <v>8571.43</v>
      </c>
      <c r="G665" s="439">
        <v>298</v>
      </c>
    </row>
    <row r="666" spans="1:12">
      <c r="A666" s="798"/>
      <c r="B666" s="800"/>
      <c r="C666" s="95" t="s">
        <v>4874</v>
      </c>
      <c r="D666" s="451">
        <v>8571.43</v>
      </c>
      <c r="E666" s="433">
        <v>1</v>
      </c>
      <c r="F666" s="452">
        <v>8571.43</v>
      </c>
      <c r="G666" s="439">
        <v>298</v>
      </c>
    </row>
    <row r="667" spans="1:12" ht="13.5" thickBot="1">
      <c r="A667" s="792"/>
      <c r="B667" s="801"/>
      <c r="C667" s="136" t="s">
        <v>3292</v>
      </c>
      <c r="D667" s="455">
        <v>28613.93</v>
      </c>
      <c r="E667" s="456">
        <v>1</v>
      </c>
      <c r="F667" s="457">
        <v>28613.93</v>
      </c>
      <c r="G667" s="592">
        <v>299</v>
      </c>
    </row>
    <row r="668" spans="1:12" ht="13.5" thickBot="1">
      <c r="A668" s="789" t="s">
        <v>1169</v>
      </c>
      <c r="B668" s="790"/>
      <c r="C668" s="790"/>
      <c r="D668" s="790"/>
      <c r="E668" s="791"/>
      <c r="F668" s="458">
        <v>11480403.630000001</v>
      </c>
      <c r="G668" s="459"/>
    </row>
    <row r="669" spans="1:12">
      <c r="A669" s="593"/>
      <c r="B669" s="421"/>
      <c r="C669" s="421"/>
      <c r="D669" s="594"/>
      <c r="E669" s="595"/>
      <c r="F669" s="421"/>
      <c r="G669" s="596"/>
    </row>
    <row r="670" spans="1:12">
      <c r="A670" s="593" t="s">
        <v>4898</v>
      </c>
      <c r="B670" s="421"/>
      <c r="C670" s="421"/>
      <c r="D670" s="594"/>
      <c r="E670" s="595"/>
      <c r="F670" s="421"/>
      <c r="G670" s="596"/>
    </row>
    <row r="671" spans="1:12" ht="13.5" thickBot="1">
      <c r="A671" s="597" t="s">
        <v>4897</v>
      </c>
      <c r="B671" s="598"/>
      <c r="C671" s="598"/>
      <c r="D671" s="599"/>
      <c r="E671" s="600"/>
      <c r="F671" s="598"/>
      <c r="G671" s="601"/>
    </row>
  </sheetData>
  <mergeCells count="17">
    <mergeCell ref="A668:E668"/>
    <mergeCell ref="B202:B284"/>
    <mergeCell ref="A178:A284"/>
    <mergeCell ref="A285:A315"/>
    <mergeCell ref="B285:B292"/>
    <mergeCell ref="B293:B315"/>
    <mergeCell ref="A316:A667"/>
    <mergeCell ref="B316:B380"/>
    <mergeCell ref="B381:B466"/>
    <mergeCell ref="B467:B667"/>
    <mergeCell ref="A4:I4"/>
    <mergeCell ref="A6:A177"/>
    <mergeCell ref="B6:B177"/>
    <mergeCell ref="B178:B201"/>
    <mergeCell ref="A1:G1"/>
    <mergeCell ref="A2:I2"/>
    <mergeCell ref="A3:I3"/>
  </mergeCells>
  <printOptions horizontalCentered="1"/>
  <pageMargins left="0.70866141732283472" right="0.70866141732283472" top="0.74803149606299213" bottom="0.74803149606299213" header="0.31496062992125984" footer="0.31496062992125984"/>
  <pageSetup scale="51" fitToHeight="0" orientation="portrait" r:id="rId1"/>
  <rowBreaks count="2" manualBreakCount="2">
    <brk id="616" max="9" man="1"/>
    <brk id="66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21</vt:i4>
      </vt:variant>
    </vt:vector>
  </HeadingPairs>
  <TitlesOfParts>
    <vt:vector size="38" baseType="lpstr">
      <vt:lpstr>DS</vt:lpstr>
      <vt:lpstr>DGC</vt:lpstr>
      <vt:lpstr>COVIAL</vt:lpstr>
      <vt:lpstr>DGT</vt:lpstr>
      <vt:lpstr>DGAC</vt:lpstr>
      <vt:lpstr>UCEE</vt:lpstr>
      <vt:lpstr>DGRTN</vt:lpstr>
      <vt:lpstr>UNCOSU</vt:lpstr>
      <vt:lpstr>INSIVUMEH</vt:lpstr>
      <vt:lpstr>DGCT</vt:lpstr>
      <vt:lpstr>SIT</vt:lpstr>
      <vt:lpstr>FONDETEL</vt:lpstr>
      <vt:lpstr>PROVIAL</vt:lpstr>
      <vt:lpstr>UDEVIPO</vt:lpstr>
      <vt:lpstr>FOPAVI</vt:lpstr>
      <vt:lpstr>FSS</vt:lpstr>
      <vt:lpstr>Hoja1</vt:lpstr>
      <vt:lpstr>DGC!Área_de_impresión</vt:lpstr>
      <vt:lpstr>DS!Área_de_impresión</vt:lpstr>
      <vt:lpstr>FOPAVI!Área_de_impresión</vt:lpstr>
      <vt:lpstr>FSS!Área_de_impresión</vt:lpstr>
      <vt:lpstr>INSIVUMEH!Área_de_impresión</vt:lpstr>
      <vt:lpstr>COVIAL!Títulos_a_imprimir</vt:lpstr>
      <vt:lpstr>DGAC!Títulos_a_imprimir</vt:lpstr>
      <vt:lpstr>DGC!Títulos_a_imprimir</vt:lpstr>
      <vt:lpstr>DGCT!Títulos_a_imprimir</vt:lpstr>
      <vt:lpstr>DGRTN!Títulos_a_imprimir</vt:lpstr>
      <vt:lpstr>DGT!Títulos_a_imprimir</vt:lpstr>
      <vt:lpstr>DS!Títulos_a_imprimir</vt:lpstr>
      <vt:lpstr>FONDETEL!Títulos_a_imprimir</vt:lpstr>
      <vt:lpstr>FOPAVI!Títulos_a_imprimir</vt:lpstr>
      <vt:lpstr>FSS!Títulos_a_imprimir</vt:lpstr>
      <vt:lpstr>INSIVUMEH!Títulos_a_imprimir</vt:lpstr>
      <vt:lpstr>PROVIAL!Títulos_a_imprimir</vt:lpstr>
      <vt:lpstr>SIT!Títulos_a_imprimir</vt:lpstr>
      <vt:lpstr>UCEE!Títulos_a_imprimir</vt:lpstr>
      <vt:lpstr>UDEVIPO!Títulos_a_imprimir</vt:lpstr>
      <vt:lpstr>UNCOSU!Títulos_a_imprimir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Heidy Moscoso</dc:creator>
  <cp:lastModifiedBy>Heidy Moscoso</cp:lastModifiedBy>
  <cp:lastPrinted>2016-04-29T14:54:39Z</cp:lastPrinted>
  <dcterms:created xsi:type="dcterms:W3CDTF">2016-04-01T17:33:22Z</dcterms:created>
  <dcterms:modified xsi:type="dcterms:W3CDTF">2016-04-29T15:15:24Z</dcterms:modified>
</cp:coreProperties>
</file>